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80" yWindow="-135" windowWidth="28620" windowHeight="12945" tabRatio="719" activeTab="1"/>
  </bookViews>
  <sheets>
    <sheet name="0 lapas" sheetId="2" r:id="rId1"/>
    <sheet name="1 lapas" sheetId="1" r:id="rId2"/>
    <sheet name="2 lapas" sheetId="3" r:id="rId3"/>
    <sheet name="3 lapas" sheetId="4" r:id="rId4"/>
    <sheet name="4 lapas" sheetId="5" r:id="rId5"/>
    <sheet name="5 lapas" sheetId="6" r:id="rId6"/>
    <sheet name="6 lapas" sheetId="7" r:id="rId7"/>
    <sheet name="7 lapas" sheetId="8" r:id="rId8"/>
    <sheet name="8 lapas" sheetId="9" r:id="rId9"/>
    <sheet name="9 lapas" sheetId="12" r:id="rId10"/>
    <sheet name="Lapas2" sheetId="14" state="hidden" r:id="rId11"/>
  </sheets>
  <definedNames>
    <definedName name="_xlnm.Print_Area" localSheetId="3">'3 lapas'!$A$1:$J$77</definedName>
  </definedNames>
  <calcPr calcId="145621" iterateDelta="1E-4"/>
</workbook>
</file>

<file path=xl/calcChain.xml><?xml version="1.0" encoding="utf-8"?>
<calcChain xmlns="http://schemas.openxmlformats.org/spreadsheetml/2006/main">
  <c r="I51" i="4" l="1"/>
  <c r="I48" i="4"/>
  <c r="B48" i="4"/>
  <c r="F53" i="4" l="1"/>
  <c r="F48" i="4"/>
  <c r="F27" i="4"/>
  <c r="D27" i="4"/>
  <c r="I26" i="4" l="1"/>
  <c r="G26" i="4"/>
  <c r="E26" i="4"/>
  <c r="C26" i="4"/>
  <c r="B19" i="4"/>
  <c r="F5" i="3"/>
  <c r="C82" i="1" l="1"/>
  <c r="D82" i="1"/>
  <c r="E82" i="1"/>
  <c r="F82" i="1"/>
  <c r="G82" i="1"/>
  <c r="B82" i="1"/>
  <c r="C90" i="1"/>
  <c r="D90" i="1"/>
  <c r="E90" i="1"/>
  <c r="F90" i="1"/>
  <c r="G90" i="1"/>
  <c r="B90" i="1"/>
  <c r="C97" i="1"/>
  <c r="D97" i="1"/>
  <c r="E97" i="1"/>
  <c r="F97" i="1"/>
  <c r="G97" i="1"/>
  <c r="B97" i="1"/>
  <c r="C105" i="1"/>
  <c r="D105" i="1"/>
  <c r="E105" i="1"/>
  <c r="F105" i="1"/>
  <c r="G105" i="1"/>
  <c r="B105" i="1"/>
  <c r="C111" i="1"/>
  <c r="D111" i="1"/>
  <c r="E111" i="1"/>
  <c r="F111" i="1"/>
  <c r="G111" i="1"/>
  <c r="B111" i="1"/>
  <c r="C118" i="1"/>
  <c r="D118" i="1"/>
  <c r="E118" i="1"/>
  <c r="H118" i="1" s="1"/>
  <c r="F118" i="1"/>
  <c r="G118" i="1"/>
  <c r="B118" i="1"/>
  <c r="C127" i="1"/>
  <c r="D127" i="1"/>
  <c r="E127" i="1"/>
  <c r="F127" i="1"/>
  <c r="G127" i="1"/>
  <c r="H127" i="1" s="1"/>
  <c r="B127" i="1"/>
  <c r="C132" i="1"/>
  <c r="D132" i="1"/>
  <c r="E132" i="1"/>
  <c r="F132" i="1"/>
  <c r="G132" i="1"/>
  <c r="B132" i="1"/>
  <c r="D137" i="1"/>
  <c r="E137" i="1"/>
  <c r="F137" i="1"/>
  <c r="C137" i="1"/>
  <c r="B137" i="1"/>
  <c r="G144" i="1"/>
  <c r="H144" i="1" s="1"/>
  <c r="F144" i="1"/>
  <c r="E144" i="1"/>
  <c r="D144" i="1"/>
  <c r="C144" i="1"/>
  <c r="B144" i="1"/>
  <c r="J29" i="1"/>
  <c r="E73" i="4"/>
  <c r="G73" i="4" s="1"/>
  <c r="D73" i="4"/>
  <c r="I73" i="4" l="1"/>
  <c r="J73" i="4" s="1"/>
  <c r="H73" i="4"/>
  <c r="F73" i="4"/>
  <c r="B5" i="3"/>
  <c r="B65" i="4" l="1"/>
  <c r="H37" i="4"/>
  <c r="E39" i="4"/>
  <c r="G35" i="4"/>
  <c r="H35" i="4" s="1"/>
  <c r="G36" i="4"/>
  <c r="I36" i="4" s="1"/>
  <c r="J36" i="4" s="1"/>
  <c r="G37" i="4"/>
  <c r="G38" i="4"/>
  <c r="H38" i="4" s="1"/>
  <c r="G39" i="4"/>
  <c r="H39" i="4" s="1"/>
  <c r="G34" i="4"/>
  <c r="H34" i="4" s="1"/>
  <c r="D37" i="4"/>
  <c r="I60" i="4"/>
  <c r="F21" i="4"/>
  <c r="F20" i="4"/>
  <c r="G21" i="4"/>
  <c r="H21" i="4" s="1"/>
  <c r="D13" i="4"/>
  <c r="G13" i="4"/>
  <c r="E13" i="4" s="1"/>
  <c r="J13" i="4"/>
  <c r="H36" i="4" l="1"/>
  <c r="C21" i="4"/>
  <c r="D21" i="4" s="1"/>
  <c r="F10" i="3"/>
  <c r="C72" i="4" l="1"/>
  <c r="E72" i="4" s="1"/>
  <c r="F72" i="4" s="1"/>
  <c r="J71" i="4"/>
  <c r="I71" i="4"/>
  <c r="E71" i="4"/>
  <c r="G71" i="4" s="1"/>
  <c r="D71" i="4"/>
  <c r="G70" i="4"/>
  <c r="I70" i="4" s="1"/>
  <c r="J70" i="4" s="1"/>
  <c r="F70" i="4"/>
  <c r="D70" i="4"/>
  <c r="G69" i="4"/>
  <c r="H69" i="4" s="1"/>
  <c r="F69" i="4"/>
  <c r="D69" i="4"/>
  <c r="I68" i="4"/>
  <c r="J68" i="4" s="1"/>
  <c r="H68" i="4"/>
  <c r="E68" i="4"/>
  <c r="F68" i="4" s="1"/>
  <c r="D68" i="4"/>
  <c r="J67" i="4"/>
  <c r="H67" i="4"/>
  <c r="F67" i="4"/>
  <c r="D67" i="4"/>
  <c r="J66" i="4"/>
  <c r="G66" i="4"/>
  <c r="H66" i="4" s="1"/>
  <c r="E66" i="4"/>
  <c r="F66" i="4" s="1"/>
  <c r="D66" i="4"/>
  <c r="C65" i="4"/>
  <c r="E63" i="4"/>
  <c r="G63" i="4" s="1"/>
  <c r="H63" i="4" s="1"/>
  <c r="D63" i="4"/>
  <c r="H61" i="4"/>
  <c r="F61" i="4"/>
  <c r="C61" i="4"/>
  <c r="J60" i="4"/>
  <c r="H60" i="4"/>
  <c r="F60" i="4"/>
  <c r="D60" i="4"/>
  <c r="C60" i="4"/>
  <c r="G59" i="4"/>
  <c r="H59" i="4" s="1"/>
  <c r="F59" i="4"/>
  <c r="D59" i="4"/>
  <c r="I58" i="4"/>
  <c r="B58" i="4"/>
  <c r="G57" i="4"/>
  <c r="H57" i="4" s="1"/>
  <c r="C57" i="4"/>
  <c r="D57" i="4" s="1"/>
  <c r="G56" i="4"/>
  <c r="H56" i="4" s="1"/>
  <c r="E56" i="4"/>
  <c r="F56" i="4" s="1"/>
  <c r="C56" i="4"/>
  <c r="D56" i="4" s="1"/>
  <c r="G55" i="4"/>
  <c r="H55" i="4" s="1"/>
  <c r="C55" i="4"/>
  <c r="D55" i="4" s="1"/>
  <c r="G54" i="4"/>
  <c r="H54" i="4" s="1"/>
  <c r="C54" i="4"/>
  <c r="D54" i="4" s="1"/>
  <c r="I53" i="4"/>
  <c r="J53" i="4" s="1"/>
  <c r="G53" i="4"/>
  <c r="H53" i="4" s="1"/>
  <c r="B53" i="4"/>
  <c r="G48" i="4"/>
  <c r="E48" i="4"/>
  <c r="C48" i="4"/>
  <c r="F47" i="4"/>
  <c r="C47" i="4"/>
  <c r="D47" i="4" s="1"/>
  <c r="F46" i="4"/>
  <c r="C46" i="4"/>
  <c r="D46" i="4" s="1"/>
  <c r="F45" i="4"/>
  <c r="C45" i="4"/>
  <c r="D45" i="4" s="1"/>
  <c r="F44" i="4"/>
  <c r="C44" i="4"/>
  <c r="D44" i="4" s="1"/>
  <c r="F43" i="4"/>
  <c r="C43" i="4"/>
  <c r="D43" i="4" s="1"/>
  <c r="F42" i="4"/>
  <c r="C42" i="4"/>
  <c r="D42" i="4" s="1"/>
  <c r="F41" i="4"/>
  <c r="D41" i="4"/>
  <c r="C41" i="4"/>
  <c r="I40" i="4"/>
  <c r="J40" i="4" s="1"/>
  <c r="F40" i="4"/>
  <c r="B40" i="4"/>
  <c r="I33" i="4"/>
  <c r="G33" i="4"/>
  <c r="E33" i="4"/>
  <c r="C33" i="4"/>
  <c r="B33" i="4"/>
  <c r="I27" i="4"/>
  <c r="G27" i="4"/>
  <c r="E27" i="4"/>
  <c r="C27" i="4"/>
  <c r="B27" i="4"/>
  <c r="J26" i="4"/>
  <c r="H26" i="4"/>
  <c r="F26" i="4"/>
  <c r="D26" i="4"/>
  <c r="J25" i="4"/>
  <c r="H25" i="4"/>
  <c r="F25" i="4"/>
  <c r="D25" i="4"/>
  <c r="I24" i="4"/>
  <c r="J24" i="4" s="1"/>
  <c r="H24" i="4"/>
  <c r="F24" i="4"/>
  <c r="C24" i="4"/>
  <c r="D24" i="4" s="1"/>
  <c r="J23" i="4"/>
  <c r="J22" i="4"/>
  <c r="J21" i="4"/>
  <c r="I20" i="4"/>
  <c r="I19" i="4" s="1"/>
  <c r="J19" i="4" s="1"/>
  <c r="C20" i="4"/>
  <c r="D20" i="4" s="1"/>
  <c r="G19" i="4"/>
  <c r="E19" i="4"/>
  <c r="F19" i="4" s="1"/>
  <c r="C19" i="4"/>
  <c r="D19" i="4" s="1"/>
  <c r="J18" i="4"/>
  <c r="H18" i="4"/>
  <c r="F18" i="4"/>
  <c r="E18" i="4"/>
  <c r="D18" i="4"/>
  <c r="G17" i="4"/>
  <c r="H17" i="4" s="1"/>
  <c r="E17" i="4"/>
  <c r="F17" i="4" s="1"/>
  <c r="D17" i="4"/>
  <c r="J16" i="4"/>
  <c r="H16" i="4"/>
  <c r="F16" i="4"/>
  <c r="E16" i="4"/>
  <c r="D16" i="4"/>
  <c r="E15" i="4"/>
  <c r="F15" i="4" s="1"/>
  <c r="D15" i="4"/>
  <c r="J14" i="4"/>
  <c r="G14" i="4"/>
  <c r="H14" i="4" s="1"/>
  <c r="F14" i="4"/>
  <c r="D14" i="4"/>
  <c r="I12" i="4"/>
  <c r="C12" i="4"/>
  <c r="B12" i="4"/>
  <c r="G11" i="4"/>
  <c r="E11" i="4" s="1"/>
  <c r="F11" i="4" s="1"/>
  <c r="D11" i="4"/>
  <c r="G10" i="4"/>
  <c r="H10" i="4" s="1"/>
  <c r="E10" i="4"/>
  <c r="F10" i="4" s="1"/>
  <c r="D10" i="4"/>
  <c r="J9" i="4"/>
  <c r="G9" i="4"/>
  <c r="H9" i="4" s="1"/>
  <c r="D9" i="4"/>
  <c r="G8" i="4"/>
  <c r="E8" i="4" s="1"/>
  <c r="F8" i="4" s="1"/>
  <c r="D8" i="4"/>
  <c r="J7" i="4"/>
  <c r="G7" i="4"/>
  <c r="E7" i="4" s="1"/>
  <c r="F7" i="4" s="1"/>
  <c r="D7" i="4"/>
  <c r="J6" i="4"/>
  <c r="G6" i="4"/>
  <c r="E6" i="4" s="1"/>
  <c r="F6" i="4" s="1"/>
  <c r="D6" i="4"/>
  <c r="G5" i="4"/>
  <c r="H5" i="4" s="1"/>
  <c r="D5" i="4"/>
  <c r="I4" i="4"/>
  <c r="C4" i="4"/>
  <c r="B4" i="4"/>
  <c r="D48" i="4" l="1"/>
  <c r="H7" i="4"/>
  <c r="H48" i="4"/>
  <c r="E58" i="4"/>
  <c r="H11" i="4"/>
  <c r="G12" i="4"/>
  <c r="H12" i="4" s="1"/>
  <c r="J20" i="4"/>
  <c r="D33" i="4"/>
  <c r="J48" i="4"/>
  <c r="J58" i="4"/>
  <c r="E65" i="4"/>
  <c r="F65" i="4" s="1"/>
  <c r="F71" i="4"/>
  <c r="D72" i="4"/>
  <c r="J27" i="4"/>
  <c r="C58" i="4"/>
  <c r="D58" i="4" s="1"/>
  <c r="D61" i="4"/>
  <c r="H8" i="4"/>
  <c r="E12" i="4"/>
  <c r="B74" i="4"/>
  <c r="E5" i="4"/>
  <c r="F5" i="4" s="1"/>
  <c r="H6" i="4"/>
  <c r="H27" i="4"/>
  <c r="F33" i="4"/>
  <c r="C40" i="4"/>
  <c r="G40" i="4" s="1"/>
  <c r="H40" i="4" s="1"/>
  <c r="E54" i="4"/>
  <c r="F54" i="4" s="1"/>
  <c r="J33" i="4"/>
  <c r="H19" i="4"/>
  <c r="J12" i="4"/>
  <c r="D12" i="4"/>
  <c r="F12" i="4"/>
  <c r="D4" i="4"/>
  <c r="H65" i="4"/>
  <c r="H71" i="4"/>
  <c r="G65" i="4"/>
  <c r="J4" i="4"/>
  <c r="E9" i="4"/>
  <c r="F9" i="4" s="1"/>
  <c r="H33" i="4"/>
  <c r="E55" i="4"/>
  <c r="F55" i="4" s="1"/>
  <c r="E57" i="4"/>
  <c r="F57" i="4" s="1"/>
  <c r="I69" i="4"/>
  <c r="G4" i="4"/>
  <c r="C53" i="4"/>
  <c r="D53" i="4" s="1"/>
  <c r="F63" i="4"/>
  <c r="D65" i="4"/>
  <c r="H70" i="4"/>
  <c r="D40" i="4" l="1"/>
  <c r="G58" i="4"/>
  <c r="F58" i="4"/>
  <c r="E53" i="4"/>
  <c r="I65" i="4"/>
  <c r="I74" i="4" s="1"/>
  <c r="J74" i="4" s="1"/>
  <c r="J69" i="4"/>
  <c r="E4" i="4"/>
  <c r="H4" i="4"/>
  <c r="C74" i="4"/>
  <c r="D74" i="4" s="1"/>
  <c r="H58" i="4" l="1"/>
  <c r="G74" i="4"/>
  <c r="H74" i="4" s="1"/>
  <c r="E74" i="4"/>
  <c r="F74" i="4" s="1"/>
  <c r="F4" i="4"/>
  <c r="J65" i="4"/>
  <c r="G138" i="1" l="1"/>
  <c r="G137" i="1" s="1"/>
  <c r="H137" i="1" s="1"/>
  <c r="K56" i="7" l="1"/>
  <c r="J56" i="7"/>
  <c r="I56" i="7"/>
  <c r="H56" i="7"/>
  <c r="G56" i="7"/>
  <c r="F56" i="7"/>
  <c r="E56" i="7"/>
  <c r="C56" i="7"/>
  <c r="B56" i="7"/>
  <c r="D56" i="7" l="1"/>
  <c r="G39" i="1"/>
  <c r="H39" i="1" s="1"/>
  <c r="K30" i="1" l="1"/>
  <c r="H83" i="1" l="1"/>
  <c r="H88" i="1" l="1"/>
  <c r="B13" i="3" l="1"/>
  <c r="C13" i="3"/>
  <c r="D13" i="3"/>
  <c r="E13" i="3"/>
  <c r="F13" i="3"/>
  <c r="F25" i="3" l="1"/>
  <c r="H110" i="1" l="1"/>
  <c r="H89" i="1" l="1"/>
  <c r="H85" i="1"/>
  <c r="K12" i="1"/>
  <c r="K9" i="1"/>
  <c r="H9" i="1"/>
  <c r="H84" i="1" l="1"/>
  <c r="K8" i="1"/>
  <c r="K11" i="1"/>
  <c r="H8" i="1"/>
  <c r="H86" i="1" l="1"/>
  <c r="H72" i="1" l="1"/>
  <c r="H147" i="1" l="1"/>
  <c r="H148" i="1"/>
  <c r="H149" i="1"/>
  <c r="H150" i="1"/>
  <c r="H151" i="1"/>
  <c r="H146" i="1"/>
  <c r="H69" i="1"/>
  <c r="H140" i="1"/>
  <c r="K58" i="1"/>
  <c r="H135" i="1" l="1"/>
  <c r="H136" i="1"/>
  <c r="H58" i="1"/>
  <c r="H57" i="1" l="1"/>
  <c r="K27" i="1" l="1"/>
  <c r="H130" i="1"/>
  <c r="H51" i="1" l="1"/>
  <c r="H125" i="1" l="1"/>
  <c r="H124" i="1"/>
  <c r="H46" i="1"/>
  <c r="H116" i="1"/>
  <c r="K38" i="1"/>
  <c r="H113" i="1"/>
  <c r="H112" i="1" l="1"/>
  <c r="H36" i="1"/>
  <c r="K33" i="1" l="1"/>
  <c r="K34" i="1"/>
  <c r="K32" i="1"/>
  <c r="H32" i="1"/>
  <c r="H27" i="1"/>
  <c r="H30" i="1"/>
  <c r="H103" i="1"/>
  <c r="H102" i="1"/>
  <c r="K22" i="1"/>
  <c r="H24" i="1"/>
  <c r="H22" i="1"/>
  <c r="H98" i="1"/>
  <c r="K15" i="1" l="1"/>
  <c r="H92" i="1" l="1"/>
  <c r="H15" i="1"/>
  <c r="H16" i="1"/>
  <c r="H91" i="1"/>
  <c r="H13" i="1" l="1"/>
  <c r="H11" i="1"/>
  <c r="H122" i="1" l="1"/>
  <c r="H100" i="1"/>
  <c r="H87" i="1"/>
  <c r="C21" i="8"/>
  <c r="D21" i="8"/>
  <c r="E21" i="8"/>
  <c r="F21" i="8"/>
  <c r="G21" i="8"/>
  <c r="H21" i="8"/>
  <c r="I21" i="8"/>
  <c r="J21" i="8"/>
  <c r="K21" i="8"/>
  <c r="L21" i="8"/>
  <c r="M21" i="8"/>
  <c r="N21" i="8"/>
  <c r="O21" i="8"/>
  <c r="P21" i="8"/>
  <c r="Q21" i="8"/>
  <c r="R21" i="8"/>
  <c r="S21" i="8"/>
  <c r="T21" i="8"/>
  <c r="U21" i="8"/>
  <c r="V21" i="8"/>
  <c r="W21" i="8"/>
  <c r="X21" i="8"/>
  <c r="Y21" i="8"/>
  <c r="Z21" i="8"/>
  <c r="AA21" i="8"/>
  <c r="AB21" i="8"/>
  <c r="B21" i="8"/>
  <c r="AA42" i="8"/>
  <c r="C42" i="8"/>
  <c r="D42" i="8"/>
  <c r="E42" i="8"/>
  <c r="F42" i="8"/>
  <c r="G42" i="8"/>
  <c r="H42" i="8"/>
  <c r="I42" i="8"/>
  <c r="J42" i="8"/>
  <c r="K42" i="8"/>
  <c r="L42" i="8"/>
  <c r="M42" i="8"/>
  <c r="N42" i="8"/>
  <c r="O42" i="8"/>
  <c r="P42" i="8"/>
  <c r="Q42" i="8"/>
  <c r="R42" i="8"/>
  <c r="S42" i="8"/>
  <c r="T42" i="8"/>
  <c r="U42" i="8"/>
  <c r="V42" i="8"/>
  <c r="W42" i="8"/>
  <c r="X42" i="8"/>
  <c r="Y42" i="8"/>
  <c r="Z42" i="8"/>
  <c r="B42" i="8"/>
  <c r="C50" i="8"/>
  <c r="D50" i="8"/>
  <c r="E50" i="8"/>
  <c r="F50" i="8"/>
  <c r="G50" i="8"/>
  <c r="H50" i="8"/>
  <c r="I50" i="8"/>
  <c r="J50" i="8"/>
  <c r="K50" i="8"/>
  <c r="L50" i="8"/>
  <c r="M50" i="8"/>
  <c r="N50" i="8"/>
  <c r="O50" i="8"/>
  <c r="P50" i="8"/>
  <c r="Q50" i="8"/>
  <c r="R50" i="8"/>
  <c r="S50" i="8"/>
  <c r="T50" i="8"/>
  <c r="U50" i="8"/>
  <c r="V50" i="8"/>
  <c r="W50" i="8"/>
  <c r="X50" i="8"/>
  <c r="Y50" i="8"/>
  <c r="Z50" i="8"/>
  <c r="AA50" i="8"/>
  <c r="AB50" i="8"/>
  <c r="B50" i="8"/>
  <c r="Q55" i="8"/>
  <c r="R55" i="8"/>
  <c r="S55" i="8"/>
  <c r="T55" i="8"/>
  <c r="U55" i="8"/>
  <c r="V55" i="8"/>
  <c r="W55" i="8"/>
  <c r="X55" i="8"/>
  <c r="Y55" i="8"/>
  <c r="Z55" i="8"/>
  <c r="AA55" i="8"/>
  <c r="AB55" i="8"/>
  <c r="C55" i="8"/>
  <c r="D55" i="8"/>
  <c r="E55" i="8"/>
  <c r="F55" i="8"/>
  <c r="G55" i="8"/>
  <c r="H55" i="8"/>
  <c r="I55" i="8"/>
  <c r="J55" i="8"/>
  <c r="K55" i="8"/>
  <c r="L55" i="8"/>
  <c r="M55" i="8"/>
  <c r="N55" i="8"/>
  <c r="O55" i="8"/>
  <c r="P55" i="8"/>
  <c r="B55" i="8"/>
  <c r="B6" i="8"/>
  <c r="C6" i="8"/>
  <c r="D6" i="8"/>
  <c r="E6" i="8"/>
  <c r="F6" i="8"/>
  <c r="G6" i="8"/>
  <c r="H6" i="8"/>
  <c r="I6" i="8"/>
  <c r="J6" i="8"/>
  <c r="K6" i="8"/>
  <c r="L6" i="8"/>
  <c r="M6" i="8"/>
  <c r="N6" i="8"/>
  <c r="O6" i="8"/>
  <c r="P6" i="8"/>
  <c r="Q6" i="8"/>
  <c r="R6" i="8"/>
  <c r="S6" i="8"/>
  <c r="T6" i="8"/>
  <c r="U6" i="8"/>
  <c r="V6" i="8"/>
  <c r="W6" i="8"/>
  <c r="X6" i="8"/>
  <c r="Y6" i="8"/>
  <c r="Z6" i="8"/>
  <c r="AA6" i="8"/>
  <c r="AB6" i="8"/>
  <c r="B14" i="8"/>
  <c r="C14" i="8"/>
  <c r="D14" i="8"/>
  <c r="E14" i="8"/>
  <c r="F14" i="8"/>
  <c r="G14" i="8"/>
  <c r="H14" i="8"/>
  <c r="I14" i="8"/>
  <c r="J14" i="8"/>
  <c r="K14" i="8"/>
  <c r="L14" i="8"/>
  <c r="M14" i="8"/>
  <c r="N14" i="8"/>
  <c r="O14" i="8"/>
  <c r="P14" i="8"/>
  <c r="Q14" i="8"/>
  <c r="R14" i="8"/>
  <c r="S14" i="8"/>
  <c r="T14" i="8"/>
  <c r="U14" i="8"/>
  <c r="V14" i="8"/>
  <c r="W14" i="8"/>
  <c r="X14" i="8"/>
  <c r="Y14" i="8"/>
  <c r="Z14" i="8"/>
  <c r="AA14" i="8"/>
  <c r="AB14" i="8"/>
  <c r="B29" i="8"/>
  <c r="C29" i="8"/>
  <c r="D29" i="8"/>
  <c r="E29" i="8"/>
  <c r="F29" i="8"/>
  <c r="G29" i="8"/>
  <c r="H29" i="8"/>
  <c r="I29" i="8"/>
  <c r="J29" i="8"/>
  <c r="K29" i="8"/>
  <c r="L29" i="8"/>
  <c r="M29" i="8"/>
  <c r="N29" i="8"/>
  <c r="O29" i="8"/>
  <c r="P29" i="8"/>
  <c r="Q29" i="8"/>
  <c r="R29" i="8"/>
  <c r="S29" i="8"/>
  <c r="T29" i="8"/>
  <c r="U29" i="8"/>
  <c r="V29" i="8"/>
  <c r="W29" i="8"/>
  <c r="X29" i="8"/>
  <c r="Y29" i="8"/>
  <c r="Z29" i="8"/>
  <c r="AA29" i="8"/>
  <c r="AB29" i="8"/>
  <c r="B35" i="8"/>
  <c r="C35" i="8"/>
  <c r="D35" i="8"/>
  <c r="E35" i="8"/>
  <c r="F35" i="8"/>
  <c r="G35" i="8"/>
  <c r="H35" i="8"/>
  <c r="I35" i="8"/>
  <c r="J35" i="8"/>
  <c r="K35" i="8"/>
  <c r="L35" i="8"/>
  <c r="M35" i="8"/>
  <c r="N35" i="8"/>
  <c r="O35" i="8"/>
  <c r="P35" i="8"/>
  <c r="Q35" i="8"/>
  <c r="R35" i="8"/>
  <c r="S35" i="8"/>
  <c r="T35" i="8"/>
  <c r="U35" i="8"/>
  <c r="V35" i="8"/>
  <c r="W35" i="8"/>
  <c r="X35" i="8"/>
  <c r="Y35" i="8"/>
  <c r="Z35" i="8"/>
  <c r="AA35" i="8"/>
  <c r="AB35" i="8"/>
  <c r="B60" i="8"/>
  <c r="C60" i="8"/>
  <c r="D60" i="8"/>
  <c r="E60" i="8"/>
  <c r="F60" i="8"/>
  <c r="G60" i="8"/>
  <c r="H60" i="8"/>
  <c r="I60" i="8"/>
  <c r="J60" i="8"/>
  <c r="K60" i="8"/>
  <c r="L60" i="8"/>
  <c r="M60" i="8"/>
  <c r="N60" i="8"/>
  <c r="O60" i="8"/>
  <c r="P60" i="8"/>
  <c r="Q60" i="8"/>
  <c r="R60" i="8"/>
  <c r="S60" i="8"/>
  <c r="T60" i="8"/>
  <c r="U60" i="8"/>
  <c r="V60" i="8"/>
  <c r="W60" i="8"/>
  <c r="X60" i="8"/>
  <c r="Y60" i="8"/>
  <c r="Z60" i="8"/>
  <c r="AA60" i="8"/>
  <c r="AB60" i="8"/>
  <c r="B67" i="8"/>
  <c r="C67" i="8"/>
  <c r="D67" i="8"/>
  <c r="E67" i="8"/>
  <c r="F67" i="8"/>
  <c r="G67" i="8"/>
  <c r="H67" i="8"/>
  <c r="I67" i="8"/>
  <c r="J67" i="8"/>
  <c r="K67" i="8"/>
  <c r="L67" i="8"/>
  <c r="M67" i="8"/>
  <c r="N67" i="8"/>
  <c r="O67" i="8"/>
  <c r="P67" i="8"/>
  <c r="Q67" i="8"/>
  <c r="R67" i="8"/>
  <c r="S67" i="8"/>
  <c r="T67" i="8"/>
  <c r="U67" i="8"/>
  <c r="V67" i="8"/>
  <c r="W67" i="8"/>
  <c r="X67" i="8"/>
  <c r="Y67" i="8"/>
  <c r="Z67" i="8"/>
  <c r="AA67" i="8"/>
  <c r="AB67" i="8"/>
  <c r="B59" i="3" l="1"/>
  <c r="B54" i="3"/>
  <c r="B49" i="3"/>
  <c r="B34" i="3"/>
  <c r="B28" i="3"/>
  <c r="B20" i="3"/>
  <c r="C5" i="3"/>
  <c r="D5" i="3"/>
  <c r="E5" i="3"/>
  <c r="C49" i="3"/>
  <c r="D49" i="3"/>
  <c r="E49" i="3"/>
  <c r="C54" i="3"/>
  <c r="D54" i="3"/>
  <c r="E54" i="3"/>
  <c r="E59" i="3"/>
  <c r="D59" i="3"/>
  <c r="C59" i="3"/>
  <c r="E34" i="3"/>
  <c r="D34" i="3"/>
  <c r="C34" i="3"/>
  <c r="E28" i="3"/>
  <c r="D28" i="3"/>
  <c r="C28" i="3"/>
  <c r="E20" i="3"/>
  <c r="D20" i="3"/>
  <c r="C20" i="3"/>
  <c r="I67" i="1"/>
  <c r="J67" i="1"/>
  <c r="F60" i="1"/>
  <c r="E60" i="1"/>
  <c r="D60" i="1"/>
  <c r="C55" i="1"/>
  <c r="I55" i="1"/>
  <c r="J55" i="1"/>
  <c r="F54" i="3" l="1"/>
  <c r="F20" i="3"/>
  <c r="H132" i="1"/>
  <c r="F49" i="3"/>
  <c r="F28" i="3"/>
  <c r="F34" i="3"/>
  <c r="F59" i="3"/>
  <c r="K55" i="1"/>
  <c r="I21" i="1"/>
  <c r="J21" i="1"/>
  <c r="J6" i="1"/>
  <c r="J14" i="1"/>
  <c r="I14" i="1"/>
  <c r="G14" i="1"/>
  <c r="F14" i="1"/>
  <c r="E14" i="1"/>
  <c r="D14" i="1"/>
  <c r="C14" i="1"/>
  <c r="B14" i="1"/>
  <c r="B6" i="1"/>
  <c r="D55" i="1"/>
  <c r="E55" i="1"/>
  <c r="G55" i="1"/>
  <c r="B55" i="1"/>
  <c r="C50" i="1"/>
  <c r="D50" i="1"/>
  <c r="E50" i="1"/>
  <c r="F50" i="1"/>
  <c r="G50" i="1"/>
  <c r="I50" i="1"/>
  <c r="J50" i="1"/>
  <c r="B50" i="1"/>
  <c r="C29" i="1"/>
  <c r="G29" i="1"/>
  <c r="G67" i="1"/>
  <c r="F67" i="1"/>
  <c r="E67" i="1"/>
  <c r="D67" i="1"/>
  <c r="C67" i="1"/>
  <c r="B67" i="1"/>
  <c r="J60" i="1"/>
  <c r="I60" i="1"/>
  <c r="G60" i="1"/>
  <c r="C60" i="1"/>
  <c r="B60" i="1"/>
  <c r="G42" i="1"/>
  <c r="F42" i="1"/>
  <c r="E42" i="1"/>
  <c r="D42" i="1"/>
  <c r="C42" i="1"/>
  <c r="B42" i="1"/>
  <c r="J35" i="1"/>
  <c r="I35" i="1"/>
  <c r="G35" i="1"/>
  <c r="F35" i="1"/>
  <c r="E35" i="1"/>
  <c r="D35" i="1"/>
  <c r="C35" i="1"/>
  <c r="B35" i="1"/>
  <c r="B29" i="1" s="1"/>
  <c r="I29" i="1"/>
  <c r="F29" i="1"/>
  <c r="E29" i="1"/>
  <c r="D29" i="1"/>
  <c r="G21" i="1"/>
  <c r="F21" i="1"/>
  <c r="E21" i="1"/>
  <c r="D21" i="1"/>
  <c r="C21" i="1"/>
  <c r="B21" i="1"/>
  <c r="I6" i="1"/>
  <c r="G6" i="1"/>
  <c r="F6" i="1"/>
  <c r="E6" i="1"/>
  <c r="D6" i="1"/>
  <c r="C6" i="1"/>
  <c r="H35" i="1" l="1"/>
  <c r="B76" i="1"/>
  <c r="G76" i="1"/>
  <c r="H42" i="1"/>
  <c r="H111" i="1"/>
  <c r="H97" i="1"/>
  <c r="H90" i="1"/>
  <c r="H82" i="1"/>
  <c r="K6" i="1"/>
  <c r="H14" i="1"/>
  <c r="K14" i="1"/>
  <c r="K21" i="1"/>
  <c r="H67" i="1"/>
  <c r="K29" i="1"/>
  <c r="K35" i="1"/>
  <c r="K60" i="1"/>
  <c r="C76" i="1"/>
  <c r="K50" i="1"/>
  <c r="E76" i="1"/>
  <c r="H60" i="1"/>
  <c r="D76" i="1"/>
  <c r="K67" i="1"/>
  <c r="H50" i="1"/>
  <c r="H6" i="1"/>
  <c r="H21" i="1"/>
  <c r="H29" i="1"/>
  <c r="F66" i="3" l="1"/>
  <c r="C66" i="3"/>
  <c r="B66" i="3"/>
  <c r="E66" i="3"/>
  <c r="D66" i="3"/>
  <c r="F55" i="1" l="1"/>
  <c r="F76" i="1" s="1"/>
  <c r="H76" i="1" s="1"/>
  <c r="H55" i="1" l="1"/>
  <c r="H108" i="1" l="1"/>
  <c r="H109" i="1"/>
  <c r="H105" i="1" l="1"/>
  <c r="E41" i="3"/>
  <c r="E75" i="3" s="1"/>
  <c r="C41" i="3"/>
  <c r="C75" i="3" s="1"/>
  <c r="B41" i="3"/>
  <c r="B75" i="3" s="1"/>
  <c r="F41" i="3"/>
  <c r="F75" i="3" s="1"/>
  <c r="D75" i="3"/>
  <c r="D41" i="3"/>
  <c r="J42" i="1"/>
  <c r="I42" i="1"/>
  <c r="I76" i="1" s="1"/>
  <c r="K42" i="1" l="1"/>
  <c r="J76" i="1"/>
  <c r="K76" i="1" s="1"/>
</calcChain>
</file>

<file path=xl/comments1.xml><?xml version="1.0" encoding="utf-8"?>
<comments xmlns="http://schemas.openxmlformats.org/spreadsheetml/2006/main">
  <authors>
    <author>Ieva Stulgytė</author>
  </authors>
  <commentList>
    <comment ref="A13" authorId="0">
      <text>
        <r>
          <rPr>
            <b/>
            <sz val="9"/>
            <color indexed="81"/>
            <rFont val="Tahoma"/>
            <family val="2"/>
            <charset val="186"/>
          </rPr>
          <t>Ieva Stulgytė:</t>
        </r>
        <r>
          <rPr>
            <sz val="9"/>
            <color indexed="81"/>
            <rFont val="Tahoma"/>
            <family val="2"/>
            <charset val="186"/>
          </rPr>
          <t xml:space="preserve">
Kadangi Jonavos r. sav nepateikė pilnų duomenų, pagal turimus duomenis ir 2016 metų ataskaitos duomenis buvo padarytas perskaičiavimas </t>
        </r>
      </text>
    </comment>
    <comment ref="A26" authorId="0">
      <text>
        <r>
          <rPr>
            <b/>
            <sz val="9"/>
            <color indexed="81"/>
            <rFont val="Tahoma"/>
            <family val="2"/>
            <charset val="186"/>
          </rPr>
          <t xml:space="preserve">Ieva Stulgytė:
</t>
        </r>
        <r>
          <rPr>
            <sz val="9"/>
            <color indexed="81"/>
            <rFont val="Tahoma"/>
            <family val="2"/>
            <charset val="186"/>
          </rPr>
          <t>Savivaldybės pateikti duomenys - apie 2016 metus</t>
        </r>
      </text>
    </comment>
    <comment ref="A73" authorId="0">
      <text>
        <r>
          <rPr>
            <b/>
            <sz val="9"/>
            <color indexed="81"/>
            <rFont val="Tahoma"/>
            <family val="2"/>
            <charset val="186"/>
          </rPr>
          <t>Ieva Stulgytė:</t>
        </r>
        <r>
          <rPr>
            <sz val="9"/>
            <color indexed="81"/>
            <rFont val="Tahoma"/>
            <family val="2"/>
            <charset val="186"/>
          </rPr>
          <t xml:space="preserve">
Duomenys paskaičiuoti remiantis 2016 metų ataskaitoje pateiktais duomenimis, nes Vilniaus r. sav. nurodė, kad duomenų apie tvarkymą 2017 m. neturi</t>
        </r>
      </text>
    </comment>
  </commentList>
</comments>
</file>

<file path=xl/comments2.xml><?xml version="1.0" encoding="utf-8"?>
<comments xmlns="http://schemas.openxmlformats.org/spreadsheetml/2006/main">
  <authors>
    <author>Ieva Stulgytė</author>
    <author>Kamilė Sabaliauskaitė</author>
  </authors>
  <commentList>
    <comment ref="A26" authorId="0">
      <text>
        <r>
          <rPr>
            <b/>
            <sz val="9"/>
            <color indexed="81"/>
            <rFont val="Tahoma"/>
            <family val="2"/>
            <charset val="186"/>
          </rPr>
          <t>Ieva Stulgytė:</t>
        </r>
        <r>
          <rPr>
            <sz val="9"/>
            <color indexed="81"/>
            <rFont val="Tahoma"/>
            <family val="2"/>
            <charset val="186"/>
          </rPr>
          <t xml:space="preserve">
Teikdama 2017 metų duomenis savivaldybė pateikė duomenis už 2016 metus</t>
        </r>
      </text>
    </comment>
    <comment ref="B72" authorId="1">
      <text>
        <r>
          <rPr>
            <b/>
            <sz val="9"/>
            <color indexed="81"/>
            <rFont val="Tahoma"/>
            <family val="2"/>
            <charset val="186"/>
          </rPr>
          <t>Savavališki sąvartynai – 4958,55 m3 
ir padangos -150,09 t</t>
        </r>
      </text>
    </comment>
    <comment ref="C72" authorId="1">
      <text>
        <r>
          <rPr>
            <b/>
            <sz val="9"/>
            <color indexed="81"/>
            <rFont val="Tahoma"/>
            <family val="2"/>
            <charset val="186"/>
          </rPr>
          <t>Savavališki sąvartynai – 4958,55 m3 
ir padangos -150,09 t</t>
        </r>
      </text>
    </comment>
  </commentList>
</comments>
</file>

<file path=xl/comments3.xml><?xml version="1.0" encoding="utf-8"?>
<comments xmlns="http://schemas.openxmlformats.org/spreadsheetml/2006/main">
  <authors>
    <author>Ieva Stulgytė</author>
    <author>Povilas Yla</author>
  </authors>
  <commentList>
    <comment ref="O17" authorId="0">
      <text>
        <r>
          <rPr>
            <b/>
            <sz val="9"/>
            <color indexed="81"/>
            <rFont val="Tahoma"/>
            <family val="2"/>
            <charset val="186"/>
          </rPr>
          <t>Ieva Stulgytė:</t>
        </r>
        <r>
          <rPr>
            <sz val="9"/>
            <color indexed="81"/>
            <rFont val="Tahoma"/>
            <family val="2"/>
            <charset val="186"/>
          </rPr>
          <t xml:space="preserve">
Individualūs konteineriai skirti plastikui/popieriui</t>
        </r>
      </text>
    </comment>
    <comment ref="Z17" authorId="0">
      <text>
        <r>
          <rPr>
            <b/>
            <sz val="9"/>
            <color indexed="81"/>
            <rFont val="Tahoma"/>
            <family val="2"/>
            <charset val="186"/>
          </rPr>
          <t>Ieva Stulgytė:</t>
        </r>
        <r>
          <rPr>
            <sz val="9"/>
            <color indexed="81"/>
            <rFont val="Tahoma"/>
            <family val="2"/>
            <charset val="186"/>
          </rPr>
          <t xml:space="preserve">
Individualūs konteineriai skirti stiklui</t>
        </r>
      </text>
    </comment>
    <comment ref="A30" authorId="0">
      <text>
        <r>
          <rPr>
            <b/>
            <sz val="9"/>
            <color indexed="81"/>
            <rFont val="Tahoma"/>
            <family val="2"/>
            <charset val="186"/>
          </rPr>
          <t>Ieva Stulgytė:</t>
        </r>
        <r>
          <rPr>
            <sz val="9"/>
            <color indexed="81"/>
            <rFont val="Tahoma"/>
            <family val="2"/>
            <charset val="186"/>
          </rPr>
          <t xml:space="preserve">
Lietuvos aplinkos apsaugos investicijų fondo dotacijos bei gamintojų ir importuotojų organizacijų lėšomis 2017 m. nupirkti stiklo atliekų surinkimo konteineriai individualioms gyvenamųjų namų valdoms:
- stiklo  atliekoms - 3300 vnt.</t>
        </r>
      </text>
    </comment>
    <comment ref="O31" authorId="0">
      <text>
        <r>
          <rPr>
            <b/>
            <sz val="9"/>
            <color indexed="81"/>
            <rFont val="Tahoma"/>
            <family val="2"/>
            <charset val="186"/>
          </rPr>
          <t>Ieva Stulgytė:</t>
        </r>
        <r>
          <rPr>
            <sz val="9"/>
            <color indexed="81"/>
            <rFont val="Tahoma"/>
            <family val="2"/>
            <charset val="186"/>
          </rPr>
          <t xml:space="preserve">
Lietuvos aplinkos apsaugos investicijų fondo dotacijos bei gamintojų ir importuotojų organizacijų lėšomis 2015-2016 m. nupirkti ir išdalinti pakuočių atliekų surinkimo konteineriai individualioms gyvenamųjų namų valdoms:
- popieriaus, plastiko ir metalo pakuotės atliekoms - 3412 vnt.</t>
        </r>
      </text>
    </comment>
    <comment ref="O34" authorId="1">
      <text>
        <r>
          <rPr>
            <sz val="9"/>
            <color indexed="81"/>
            <rFont val="Tahoma"/>
            <family val="2"/>
            <charset val="186"/>
          </rPr>
          <t xml:space="preserve">Lietuvos aplinkos apsaugos investicijų fondo dotacijos bei gamintojų ir importuotojų organizacijų lėšomis 2015-2016 m. nupirkti ir išdalinti pakuočių atliekų surinkimo konteineriai individualioms gyvenamųjų namų valdoms:
- popieriaus, plastiko ir metalo pakuotės atliekoms - 11001 vnt.
</t>
        </r>
      </text>
    </comment>
  </commentList>
</comments>
</file>

<file path=xl/comments4.xml><?xml version="1.0" encoding="utf-8"?>
<comments xmlns="http://schemas.openxmlformats.org/spreadsheetml/2006/main">
  <authors>
    <author>Ieva Stulgytė</author>
  </authors>
  <commentList>
    <comment ref="O379" authorId="0">
      <text>
        <r>
          <rPr>
            <b/>
            <sz val="9"/>
            <color indexed="81"/>
            <rFont val="Tahoma"/>
            <family val="2"/>
            <charset val="186"/>
          </rPr>
          <t>Ieva Stulgytė:</t>
        </r>
        <r>
          <rPr>
            <sz val="9"/>
            <color indexed="81"/>
            <rFont val="Tahoma"/>
            <family val="2"/>
            <charset val="186"/>
          </rPr>
          <t xml:space="preserve">
Bešeimininkės atliekos</t>
        </r>
      </text>
    </comment>
    <comment ref="O380" authorId="0">
      <text>
        <r>
          <rPr>
            <b/>
            <sz val="9"/>
            <color indexed="81"/>
            <rFont val="Tahoma"/>
            <family val="2"/>
            <charset val="186"/>
          </rPr>
          <t>Ieva Stulgytė:</t>
        </r>
        <r>
          <rPr>
            <sz val="9"/>
            <color indexed="81"/>
            <rFont val="Tahoma"/>
            <family val="2"/>
            <charset val="186"/>
          </rPr>
          <t xml:space="preserve">
Bešeimininkės atliekos</t>
        </r>
      </text>
    </comment>
    <comment ref="O381" authorId="0">
      <text>
        <r>
          <rPr>
            <b/>
            <sz val="9"/>
            <color indexed="81"/>
            <rFont val="Tahoma"/>
            <family val="2"/>
            <charset val="186"/>
          </rPr>
          <t>Ieva Stulgytė:</t>
        </r>
        <r>
          <rPr>
            <sz val="9"/>
            <color indexed="81"/>
            <rFont val="Tahoma"/>
            <family val="2"/>
            <charset val="186"/>
          </rPr>
          <t xml:space="preserve">
Bešeimininkės atliekos</t>
        </r>
      </text>
    </comment>
    <comment ref="O382" authorId="0">
      <text>
        <r>
          <rPr>
            <b/>
            <sz val="9"/>
            <color indexed="81"/>
            <rFont val="Tahoma"/>
            <family val="2"/>
            <charset val="186"/>
          </rPr>
          <t>Ieva Stulgytė:</t>
        </r>
        <r>
          <rPr>
            <sz val="9"/>
            <color indexed="81"/>
            <rFont val="Tahoma"/>
            <family val="2"/>
            <charset val="186"/>
          </rPr>
          <t xml:space="preserve">
bešeimininkės atliekos</t>
        </r>
      </text>
    </comment>
  </commentList>
</comments>
</file>

<file path=xl/sharedStrings.xml><?xml version="1.0" encoding="utf-8"?>
<sst xmlns="http://schemas.openxmlformats.org/spreadsheetml/2006/main" count="3019" uniqueCount="1339">
  <si>
    <t>VIEŠOSIOS KOMUNALINIŲ ATLIEKŲ TVARKYMO PASLAUGOS PLĖTROS  UŽDUOČIŲ VYKDYMAS</t>
  </si>
  <si>
    <t>Savivaldybė</t>
  </si>
  <si>
    <t>Gyventojų skaičius pagal deklaruojamą gyvenamąją vietą, vnt.</t>
  </si>
  <si>
    <t>Gyventojų skaičius, kuriems teikiama paslauga</t>
  </si>
  <si>
    <t xml:space="preserve">Įregistruotų ūkio subjektų skaičius, vnt. </t>
  </si>
  <si>
    <t>Paslaugos teikimas ūkio subjektams</t>
  </si>
  <si>
    <t>Miestuose daugiau 100000 gyv.</t>
  </si>
  <si>
    <t>Miestuose nuo 50000 iki 100000
gyv.</t>
  </si>
  <si>
    <t>Miesteliuose nuo 500 iki 3000 gyv.</t>
  </si>
  <si>
    <t>Miesteliuose mažiau nei 500 gyv.</t>
  </si>
  <si>
    <t>Ūkio subjektų skaičius,  vnt.</t>
  </si>
  <si>
    <t>Ūkio subjektų skaičius,  %</t>
  </si>
  <si>
    <t>Vnt.</t>
  </si>
  <si>
    <t>%</t>
  </si>
  <si>
    <t>Alytaus m.</t>
  </si>
  <si>
    <t xml:space="preserve">Druskininkų </t>
  </si>
  <si>
    <t>Lazdijų r.</t>
  </si>
  <si>
    <t>Prienų r.</t>
  </si>
  <si>
    <t>Varėnos r.</t>
  </si>
  <si>
    <t>Jonavos r.</t>
  </si>
  <si>
    <t>Jurbarko r.</t>
  </si>
  <si>
    <t>Kaišiadorių r.</t>
  </si>
  <si>
    <t>Kauno m.</t>
  </si>
  <si>
    <t>Kauno r.</t>
  </si>
  <si>
    <t>Kėdainių r.</t>
  </si>
  <si>
    <t>Raseinių r.</t>
  </si>
  <si>
    <t>Klaipėdos m.</t>
  </si>
  <si>
    <t>Klaipėdos r.</t>
  </si>
  <si>
    <t>Kretingos r.</t>
  </si>
  <si>
    <t xml:space="preserve">Neringos </t>
  </si>
  <si>
    <t xml:space="preserve">Pagėgių </t>
  </si>
  <si>
    <t>Palangos m.</t>
  </si>
  <si>
    <t>ND</t>
  </si>
  <si>
    <t>Skuodo r.</t>
  </si>
  <si>
    <t>Šilalės r.</t>
  </si>
  <si>
    <t>Šilutės r.</t>
  </si>
  <si>
    <t>Tauragės r.</t>
  </si>
  <si>
    <t>Marijampolės</t>
  </si>
  <si>
    <t>Kalvarijos</t>
  </si>
  <si>
    <t>Kazlų Rūdos</t>
  </si>
  <si>
    <t>Šakių r.</t>
  </si>
  <si>
    <t>Vilkaviškio r.</t>
  </si>
  <si>
    <t>Biržų r.</t>
  </si>
  <si>
    <t>Kupiškio r.</t>
  </si>
  <si>
    <t>Panevėžio m.</t>
  </si>
  <si>
    <t>Panevėžio r.</t>
  </si>
  <si>
    <t>Pasvalio r.</t>
  </si>
  <si>
    <t>Rokiškio r.</t>
  </si>
  <si>
    <t>Akmenės r.</t>
  </si>
  <si>
    <t>Joniškio r.</t>
  </si>
  <si>
    <t>Kelmės r.</t>
  </si>
  <si>
    <t>Mažeikių r.</t>
  </si>
  <si>
    <t>Pakruojo r.</t>
  </si>
  <si>
    <t>Plungės r.</t>
  </si>
  <si>
    <t>Radviliškio r.</t>
  </si>
  <si>
    <t>Rietavo r.</t>
  </si>
  <si>
    <t>Šiaulių m.</t>
  </si>
  <si>
    <t>Šiaulių r.</t>
  </si>
  <si>
    <t>Telšių r.</t>
  </si>
  <si>
    <t>Anykščių r.</t>
  </si>
  <si>
    <t>Ignalinos r.</t>
  </si>
  <si>
    <t>Molėtų r.</t>
  </si>
  <si>
    <t>Utenos r.</t>
  </si>
  <si>
    <t>Visagino</t>
  </si>
  <si>
    <t>Zarasų r.</t>
  </si>
  <si>
    <t>Elektrėnų</t>
  </si>
  <si>
    <t>Šalčininkų r.</t>
  </si>
  <si>
    <t>Širvintų r.</t>
  </si>
  <si>
    <t>Švenčionių r.</t>
  </si>
  <si>
    <t>Trakų r.</t>
  </si>
  <si>
    <t>Ukmergės r.</t>
  </si>
  <si>
    <t>Vilniaus m.</t>
  </si>
  <si>
    <t>Vilniaus r.</t>
  </si>
  <si>
    <t>IŠ VISO</t>
  </si>
  <si>
    <t>Nekilnojamojo turto objektų savininkų skaičius, vnt.</t>
  </si>
  <si>
    <t xml:space="preserve">Neišvardintų nekilnojamojo turto objektų savininkai, kurie yra juridiniai asmenys </t>
  </si>
  <si>
    <t>Savininkų skaičius, kuriems teikiama paslauga</t>
  </si>
  <si>
    <t>Daugiabučių gyvenamųjų namų butų savininkai</t>
  </si>
  <si>
    <t>Vieno ir dviejų butų gyvenamųjų namų butų savininkai</t>
  </si>
  <si>
    <t xml:space="preserve"> - </t>
  </si>
  <si>
    <t>Druskininkų</t>
  </si>
  <si>
    <t>Neringos sav.</t>
  </si>
  <si>
    <t xml:space="preserve"> -</t>
  </si>
  <si>
    <t>Zarasų</t>
  </si>
  <si>
    <t>* ND - nėra duomenų</t>
  </si>
  <si>
    <t>Alytaus apskritis</t>
  </si>
  <si>
    <t>Kauno apskritis</t>
  </si>
  <si>
    <t>Klaipėdos apskritis</t>
  </si>
  <si>
    <t>Marijampolės apskritis</t>
  </si>
  <si>
    <t>Panevėžio apskritis</t>
  </si>
  <si>
    <t>Šiaulių apskritis</t>
  </si>
  <si>
    <t>Utenos apskritis</t>
  </si>
  <si>
    <t>Vilniaus apskritis</t>
  </si>
  <si>
    <t>Tauragės apskritis</t>
  </si>
  <si>
    <t>Telšių apskritis</t>
  </si>
  <si>
    <t>ATSKIRŲ KOMUNALINIŲ ATLIEKŲ SRAUTŲ SURINKIMO PRIEMONĖS IR KIEKIAI SAVIVALDYBĖSE</t>
  </si>
  <si>
    <t>Kiekis, surinktas konteineriuose, t</t>
  </si>
  <si>
    <t>Kiekis, surinktas
didelių gabaritų atliekų
surinkimo aikštelėse, t</t>
  </si>
  <si>
    <t>Kiekis, surinktas
apvažiuojant atliekų turėtojus (maišai, betaris surinkimas), t</t>
  </si>
  <si>
    <t>Kiekis, surinktas
kitomis priemonėmis
(papildančios sistemos, kita), t</t>
  </si>
  <si>
    <t>Iš viso, t</t>
  </si>
  <si>
    <t xml:space="preserve">VALSTYBINIO STRATEGINIO ATLIEKŲ TVARKYMO PLANO TIKSLO, DĖL KOMUNALINIŲ ATLIEKŲ PERDIRBIMO AR KITOKIO PANAUDOJIMO, ĮGYVENDINIMAS </t>
  </si>
  <si>
    <t>Pagėgių sav.</t>
  </si>
  <si>
    <t>INFORMACIJA APIE BEŠEIMININKES ATLIEKAS</t>
  </si>
  <si>
    <t xml:space="preserve">Susidarė bešeimininkių atliekų, t </t>
  </si>
  <si>
    <t xml:space="preserve"> Sutvarkyta bešeimininkių atliekų, t</t>
  </si>
  <si>
    <t>Bešeimininkių atliekų tvarkymo finansavimo šaltiniai</t>
  </si>
  <si>
    <t>Organizacijos su kuriomis savivaldybė bendradarbiavo tvarkant bešeimininkes atliekas</t>
  </si>
  <si>
    <t>UAB „Ekonovus“</t>
  </si>
  <si>
    <t>Druskininkų savivaldybės paslaugų ūkis
UAB „Druskininkų komunalinis ūkis“</t>
  </si>
  <si>
    <t xml:space="preserve">Savivaldybių aplinkos apsaugos rėmimo specialioji programa </t>
  </si>
  <si>
    <t>UAB "Kauno švara"</t>
  </si>
  <si>
    <t>Klaipėdos miesto savivaldybės Specialioji aplinkos apsaugos rėmimo programa, atliekų tvarkytojų lėšos </t>
  </si>
  <si>
    <t>Klaipėdos rajono savivaldybės Specialioji aplinkos apsaugos rėmimo programa</t>
  </si>
  <si>
    <t>SĮ "Kretingos komunalininkas"</t>
  </si>
  <si>
    <t xml:space="preserve"> VšĮ "Mes Darom", UAB "Klaipėdos regiono atliekų tvarkymo centras", </t>
  </si>
  <si>
    <t>Kupiškio rajono savivaldybės aplinkos apsaugos rėmimo specialioji programa</t>
  </si>
  <si>
    <t>UAB "Kupiškio komunalininkas"</t>
  </si>
  <si>
    <t>UAB " Švaros komanda"</t>
  </si>
  <si>
    <t>AB "Rokiškio komunalininkas"</t>
  </si>
  <si>
    <t>UAB "Joniškio komunalinis ūkis"</t>
  </si>
  <si>
    <t>Rietavo savivaldybės aplinkos apsaugos rėmimo specialiosios programos lėšos</t>
  </si>
  <si>
    <t>UAB "Molėtų švara"</t>
  </si>
  <si>
    <t>UAB "Utenos komunalininkas"</t>
  </si>
  <si>
    <t>Elektrėnų savivaldybės lėšos</t>
  </si>
  <si>
    <t xml:space="preserve">Vilniaus miesto savivaldybės aplinkos apsaugos rėmimo specialiosios programos lėšos </t>
  </si>
  <si>
    <t xml:space="preserve"> VEIKIANČIOS DIDELIŲ GABARITŲ ATLIEKŲ SURINKIMO AIKŠTELĖS (DGASA) IR ATLIEKŲ PRIĖMIMO PUNKTAI (APP)</t>
  </si>
  <si>
    <t>DGASA / APP</t>
  </si>
  <si>
    <t>Aikštelės</t>
  </si>
  <si>
    <t xml:space="preserve">Aikštelėje surenkamos buityje susidarančios atliekos (jei surenkamos - žymimos „1“) </t>
  </si>
  <si>
    <t>adresas</t>
  </si>
  <si>
    <t>Mišrios komunalinės atliekos</t>
  </si>
  <si>
    <t>Pavojingos  atliekos</t>
  </si>
  <si>
    <t>Biologiškai skaidžios atliekos</t>
  </si>
  <si>
    <t>Popieriaus atliekos</t>
  </si>
  <si>
    <t>Stiklo atliekos</t>
  </si>
  <si>
    <t>Plastiko atliekos</t>
  </si>
  <si>
    <t>Didžiosios atliekos</t>
  </si>
  <si>
    <t>Statybos ir griovimo atliekos</t>
  </si>
  <si>
    <t>EEĮ atliekos</t>
  </si>
  <si>
    <t>Padangų atliekos</t>
  </si>
  <si>
    <t>Kitos atliekos</t>
  </si>
  <si>
    <t xml:space="preserve">Alytaus m. </t>
  </si>
  <si>
    <t>DGASA</t>
  </si>
  <si>
    <t>Alovės g. 6B</t>
  </si>
  <si>
    <t>Putinų g. 3A</t>
  </si>
  <si>
    <t>APP</t>
  </si>
  <si>
    <t>Takniškių k.</t>
  </si>
  <si>
    <t>Simnas, Melioratorių g. 5A</t>
  </si>
  <si>
    <t>Daugai, Daugų g. 17B</t>
  </si>
  <si>
    <t>Gardino g. 100-102</t>
  </si>
  <si>
    <t>Leipalingis</t>
  </si>
  <si>
    <t>Neravų k.</t>
  </si>
  <si>
    <t>Grūto k.</t>
  </si>
  <si>
    <t>Latežerio k.</t>
  </si>
  <si>
    <t>Jovaišių k.</t>
  </si>
  <si>
    <t>Stračiūnų k.</t>
  </si>
  <si>
    <t>Gerdašių k.</t>
  </si>
  <si>
    <t>Ricielių k.</t>
  </si>
  <si>
    <t>Vilkanastrų k.</t>
  </si>
  <si>
    <t>Lazdijų r. sav.</t>
  </si>
  <si>
    <t>Gėlyno g. 12</t>
  </si>
  <si>
    <t>V. Montvilos g. 31A, Veisiejai</t>
  </si>
  <si>
    <t>Pramonės g. 3</t>
  </si>
  <si>
    <t>Jiezno kolonijų kaimas, Jiezno seniūnija</t>
  </si>
  <si>
    <t>Gerulių k.</t>
  </si>
  <si>
    <t>Veiverių k.</t>
  </si>
  <si>
    <t>Geležinkelio g. 65</t>
  </si>
  <si>
    <t>Pakleštarės k., Valkininkų sen.</t>
  </si>
  <si>
    <t>Vilniaus g. 89, Merkinė</t>
  </si>
  <si>
    <t>Kalnėnų g. 3, Jurbarkų sen., Kalnėnų k.</t>
  </si>
  <si>
    <t>Andrušaičių k. Raseinių sen.</t>
  </si>
  <si>
    <t>Metalas, drabužiai, tekstilė</t>
  </si>
  <si>
    <t>Ąžuolo g. 54, Vėžaičiai</t>
  </si>
  <si>
    <t xml:space="preserve">Ąžuolo g. 54, Vėžaičiai (žaliųjų atliekų surinkimo aikštelė) </t>
  </si>
  <si>
    <t xml:space="preserve">Kaukėnų g. 21, Glaudėnų k., Klaipėdos r. (žaliųjų atliekų surinkimo aikštelė) </t>
  </si>
  <si>
    <t>Geležinkelio Pylimo g. 6, Gargždai</t>
  </si>
  <si>
    <t>Nidos-Smiltynės pl. 12 (kartu ir BSAKA)</t>
  </si>
  <si>
    <t>Piliakalnio g. 20, Puodkalių k. (kartu ir BSAKA)</t>
  </si>
  <si>
    <t>Šyšos g. 1A, Rumšų k.  (kartu ir BSAKA)</t>
  </si>
  <si>
    <t>Paberžių g. 14A</t>
  </si>
  <si>
    <t>Kaupių k., Žygaičių sen.</t>
  </si>
  <si>
    <t>Šilo g. 23, Kušliškių k. (kartu ir BSAKA)</t>
  </si>
  <si>
    <t>M. Valančiaus g. 17A</t>
  </si>
  <si>
    <t>Eglinčiškės k. Kazlų Rūdos sen. (Prie uždaryto sąvartyno)</t>
  </si>
  <si>
    <t>Sodų g.15</t>
  </si>
  <si>
    <t>Šiaurės g. 6A</t>
  </si>
  <si>
    <t>Pavembrių k. (prie uždaryto sąvartyno)</t>
  </si>
  <si>
    <t>Technikos g. 6I</t>
  </si>
  <si>
    <t>Pilėnų g. 43</t>
  </si>
  <si>
    <t>Savitiškio g. 12</t>
  </si>
  <si>
    <t>Senamiesčio g. 114 B</t>
  </si>
  <si>
    <t>Mūšos g. 12</t>
  </si>
  <si>
    <t>Bariūnų k., Kepalių seniūnija (kartu ir BSAKA)</t>
  </si>
  <si>
    <t>Dariaus ir Girėno g., Kriukų k., Kriukų seniūnija</t>
  </si>
  <si>
    <t xml:space="preserve">Beržų g., Skaistgirys, Skaistgirio seniūnija </t>
  </si>
  <si>
    <t>Žvelgaičių k., Žagarės seniūnija</t>
  </si>
  <si>
    <t>Raseinių g. 70A</t>
  </si>
  <si>
    <t>Algirdo g. 40</t>
  </si>
  <si>
    <t>Aleknaičių k., Lygumų sen. (kartu ir BSAKA)</t>
  </si>
  <si>
    <t>Jėrubaičių k. (kartu ir BSAKA)</t>
  </si>
  <si>
    <t xml:space="preserve">Radviliškio r. </t>
  </si>
  <si>
    <t>Žironų k., Aukštelkų sen. (kartu ir BSAKA)</t>
  </si>
  <si>
    <t>Polekėlės k., Tyrulių seniūnija</t>
  </si>
  <si>
    <t>Grinkiškio mstl., Grinkiškio seniūnija</t>
  </si>
  <si>
    <t>Baisogalos mstl., Baisogalos seniūnija</t>
  </si>
  <si>
    <t>Šiaulėnų mstl., Šiaulėnų seniūnija</t>
  </si>
  <si>
    <t xml:space="preserve">Rietavo </t>
  </si>
  <si>
    <t>Kalakutiškės k. (kartu ir BSAKA)</t>
  </si>
  <si>
    <t xml:space="preserve">Šiaulių m. </t>
  </si>
  <si>
    <t>Pailių g. 19</t>
  </si>
  <si>
    <t>J.Basanavičiaus g. 168 B</t>
  </si>
  <si>
    <t>Bertužių k., Kairių sen.</t>
  </si>
  <si>
    <t xml:space="preserve">Ventos g. 192, Kuršėnų m. </t>
  </si>
  <si>
    <t>Gluosnių g. 2A, Bubių k., Bubių sen.</t>
  </si>
  <si>
    <t>Gaudikaičių k. (kartu ir BSAKA)</t>
  </si>
  <si>
    <t>Vairuotojų g. 18</t>
  </si>
  <si>
    <t>APP (BSAKA)</t>
  </si>
  <si>
    <t>Šeimyniškių k.</t>
  </si>
  <si>
    <t>Švenčionių g. 31</t>
  </si>
  <si>
    <t>Agarinio g. 15</t>
  </si>
  <si>
    <t>Vilniaus g. 104 A</t>
  </si>
  <si>
    <t>Ažušilių vs, Luokesos sen.</t>
  </si>
  <si>
    <t>Mockėnų k. (kartu ir BSAKA)</t>
  </si>
  <si>
    <t>Rąšės g. 4</t>
  </si>
  <si>
    <t xml:space="preserve">Visagino </t>
  </si>
  <si>
    <t>Statybininkų g. 11 (kartu ir BSAKA)</t>
  </si>
  <si>
    <t>Šniponių k.</t>
  </si>
  <si>
    <t>Trikampio g. 1, Lentvaris</t>
  </si>
  <si>
    <t>Gerseniškių g. 5</t>
  </si>
  <si>
    <t>Liepkalnio g. 113B</t>
  </si>
  <si>
    <t>Pramonės g. 209S</t>
  </si>
  <si>
    <t>V.A.Graičiūno g. 36C</t>
  </si>
  <si>
    <t>Pumpėnų g. 10</t>
  </si>
  <si>
    <t>Pilaitės pr. 50</t>
  </si>
  <si>
    <t>Grikienių k. , Sudervės seniūnija</t>
  </si>
  <si>
    <t>*BSAKA - biologiškai skaidžių atliekų kompostavimo (surinkimo) aikštelė</t>
  </si>
  <si>
    <t>KONTEINERIŲ AIKŠTELIŲ, SKIRTŲ ANTRINĖMS ŽALIAVOMS SURINKTI, SKAIČIUS</t>
  </si>
  <si>
    <t xml:space="preserve">Savivaldybė
</t>
  </si>
  <si>
    <t>Gyventojų skaičius pagal deklaruotą gyvenamąją vietą</t>
  </si>
  <si>
    <t>Antrinių žaliavų konteinerių aikštelės, vnt.</t>
  </si>
  <si>
    <t>Gyventojų skaičius, kuriems tenka viena antrinių žaliavų konteinerių aikštelė, vnt.</t>
  </si>
  <si>
    <t>Trūkstamų aikštelių skaičius, vnt.</t>
  </si>
  <si>
    <t xml:space="preserve">Sodų bendrijų skaičius, vnt. </t>
  </si>
  <si>
    <t>Antrinių žaliavų konteinerių aikštelės sodų bendrijose, vnt.</t>
  </si>
  <si>
    <t>Trūkstamų aikštelių skaičius sodų bendrijose, vnt.</t>
  </si>
  <si>
    <t xml:space="preserve">Garažų bendrijų skaičius, vnt. </t>
  </si>
  <si>
    <t>Antrinių žaliavų konteinerių aikštelės garažų bendrijose, vnt.</t>
  </si>
  <si>
    <t>Trūkstamas  aikštelių skaičius garažų bendrijose, vnt.</t>
  </si>
  <si>
    <t>* GPATP - gaminių ir pakuočių atliekų tvarkymo programos</t>
  </si>
  <si>
    <t xml:space="preserve">Varėnos r. </t>
  </si>
  <si>
    <t>popieriui</t>
  </si>
  <si>
    <t>plastikui</t>
  </si>
  <si>
    <t>stiklui</t>
  </si>
  <si>
    <t>Trūkstami</t>
  </si>
  <si>
    <t>Naudojami</t>
  </si>
  <si>
    <t>20__ m. planuoti gauti (iš AM ar kt. šaltinių)</t>
  </si>
  <si>
    <t>Turimi</t>
  </si>
  <si>
    <t>20__m. planuoti gauti (iš AM ar kt. šaltinių)</t>
  </si>
  <si>
    <t>Kitos
(pvz., gamintojai ir (ar)
importuotojai)</t>
  </si>
  <si>
    <t>Atliekų tvarkytojų nuosavybė</t>
  </si>
  <si>
    <t>Savivaldybės lėšos</t>
  </si>
  <si>
    <t>ES paramos
lėšos</t>
  </si>
  <si>
    <t xml:space="preserve">AM nupirkti iš
GPATP* lėšų </t>
  </si>
  <si>
    <t>Iš kokių lėšų konteineriai įsigyti ir kiek vienetų</t>
  </si>
  <si>
    <t>Antrinių žaliavų konteineriai popieriui, vnt.</t>
  </si>
  <si>
    <t>Antrinių žaliavų konteineriai plastikui, vnt.</t>
  </si>
  <si>
    <t>Antrinių žaliavų konteineriai stiklui, vnt.</t>
  </si>
  <si>
    <t xml:space="preserve">INFORMACIJA APIE KONTEINERIUS, SKIRTUS ANTRINĖMS ŽALIAVOMS SURINKTI </t>
  </si>
  <si>
    <t>KOMUNALINES ATLIEKAS SURENKANČIOS ĮMONĖS</t>
  </si>
  <si>
    <t xml:space="preserve">
Savivaldybė</t>
  </si>
  <si>
    <t>Atliekų tvarkytojo pavadinimas</t>
  </si>
  <si>
    <t>Turi / neturi        sutartį (-ies) su savivaldybe, (jei sutartis yra – 1, nėra – 0)</t>
  </si>
  <si>
    <t>Sutarties pasirašymo su savivaldybe data ir galiojimo terminas</t>
  </si>
  <si>
    <t>Vykdoma veikla</t>
  </si>
  <si>
    <t>Mišrių komunalinių atliekų surinkimas</t>
  </si>
  <si>
    <t>Buityje susidarančių pavojingų atliekų surinkimas</t>
  </si>
  <si>
    <t>Biologiškai  skaidžių atliekų surinkimas</t>
  </si>
  <si>
    <t>Popieriaus surinkimas</t>
  </si>
  <si>
    <t>Stiklo surinkimas</t>
  </si>
  <si>
    <t>Plastiko surinkimas</t>
  </si>
  <si>
    <t>Didžiųjų atliekų surinkimas</t>
  </si>
  <si>
    <t>Statybos ir griovimo atliekų surinkimas</t>
  </si>
  <si>
    <t>EEĮ atliekų surinkimas</t>
  </si>
  <si>
    <t>Padangų atliekų surinkimas</t>
  </si>
  <si>
    <t>UAB "Ekonovus"</t>
  </si>
  <si>
    <t>UAB "Ekonovus", VšĮ "Žaliasis taškas"</t>
  </si>
  <si>
    <t>2013-10-24  iki kol teisės aktų nustatytas tvarka bus parinktas naujas tvakytojas</t>
  </si>
  <si>
    <t>UAB "Ekonovus", VšĮ "Pakuočių tvarkymo organizacija"</t>
  </si>
  <si>
    <t>2013-11-18 (neterminuota)</t>
  </si>
  <si>
    <t>UAB „Marijampolės švara“</t>
  </si>
  <si>
    <t>2013.11.27 (neterminuota)</t>
  </si>
  <si>
    <t>UAB "Metaloidas"</t>
  </si>
  <si>
    <t>2012-11-13 (2+1)</t>
  </si>
  <si>
    <t>2014-02-24 (2 metai)</t>
  </si>
  <si>
    <t>2014-06-30 (3 metai)</t>
  </si>
  <si>
    <t>UAB „Žalvaris“</t>
  </si>
  <si>
    <t>2012-02-07 (1+1)</t>
  </si>
  <si>
    <t>UAB „EMP recycling“</t>
  </si>
  <si>
    <t>2012.10.12 (neterminuota)</t>
  </si>
  <si>
    <t>UAB "Daugesta"</t>
  </si>
  <si>
    <t xml:space="preserve">UAB "Žalvaris" </t>
  </si>
  <si>
    <t>UAB "Druskininkų komunalinis ūkis"</t>
  </si>
  <si>
    <t>UAB "Marijampolės švara"</t>
  </si>
  <si>
    <t>2013-11-27 (neterminuota)</t>
  </si>
  <si>
    <t>2013-09-12  iki kol teisės aktų nustatytas tvarka bus parinktas naujas tvarkytojas</t>
  </si>
  <si>
    <t>2013-10-29  iki kol teisės aktų nustatytas tvarka bus parinktas naujas tvakytojas</t>
  </si>
  <si>
    <t>2013-11-24  iki kol teisės aktų nustatytas tvarka bus parinktas naujas tvakytojas</t>
  </si>
  <si>
    <t>UAB "Jonavos paslaugos"</t>
  </si>
  <si>
    <t>UAB "Ecoservice"</t>
  </si>
  <si>
    <t>UAB "Žalvaris"</t>
  </si>
  <si>
    <t>UAB "Ekobazė"</t>
  </si>
  <si>
    <t>SĮ "Kaišiadorių paslaugos"</t>
  </si>
  <si>
    <t>VšĮ "Pakuočių tvarkymo organizacija"</t>
  </si>
  <si>
    <t>VšĮ "Žaliasis taškas"</t>
  </si>
  <si>
    <t>2014 m. balandžio 15 d. pasirašyta Komunalinių atliekų tvarkymo Kauno mieste paslaugų teikimo sutartis (galioja 10 metų)</t>
  </si>
  <si>
    <t>UAB "Raseinių komunalinės paslaugos"</t>
  </si>
  <si>
    <t>UAB "Dėvėdra"</t>
  </si>
  <si>
    <t>2014 04 24 - 2017 12 31</t>
  </si>
  <si>
    <t>Gamintojų ir importuotojų asociacija</t>
  </si>
  <si>
    <t>Asociacija "EEPA"</t>
  </si>
  <si>
    <t>UAB "Toksika"</t>
  </si>
  <si>
    <t>UAB "Palangos komunalinis ūkis"</t>
  </si>
  <si>
    <t>VšĮ „Elektronikos gamintojų ir importuotojų organizacija“ (atliekų surinkimą vykdo UAB "EMP recycling" ir UAB "Atliekų tvarkymo centras")</t>
  </si>
  <si>
    <t>Gamintojų ir improtuotojų asociacija</t>
  </si>
  <si>
    <t xml:space="preserve"> VšĮ "Pakuočių tvarkymo organizacija" papildanti sistema, adminstratorius UAB "Ekstara"</t>
  </si>
  <si>
    <t>UAB "Telšių keliai"</t>
  </si>
  <si>
    <t>2006-05-25  pratęsta iki naujo atliekų tvarkytojo konkurso paskelbimo</t>
  </si>
  <si>
    <t>UAB "Dunokai"</t>
  </si>
  <si>
    <t>UAB „Ecoservice“</t>
  </si>
  <si>
    <t>Pasirašyta 2012-09-27 galioja iki atskiro vienos iš šalių įspėjimo raštu dėl nutraukimo</t>
  </si>
  <si>
    <t>UAB "EMP recycling"</t>
  </si>
  <si>
    <t>Pasirašyta 2012-11-13 galioja iki atskiro vienos iš šalių įspėjimo raštu dėl nutraukimo prieš 30 dienų.</t>
  </si>
  <si>
    <t>UAB "Naujosios Akmenės komunalininkas"</t>
  </si>
  <si>
    <t>UAB "Kelmės vietinis ūkis"</t>
  </si>
  <si>
    <t>UAB "Mažeikių komunalinis ūkis"</t>
  </si>
  <si>
    <t>UAB "Telšių regiono atliekų tvarkymo centras"</t>
  </si>
  <si>
    <t xml:space="preserve">2011-10-24 – </t>
  </si>
  <si>
    <t>Asociacija „EEPA“</t>
  </si>
  <si>
    <t>2014-05-29 –</t>
  </si>
  <si>
    <t>VšĮ „Pakuočių tvarkymo organizacija“</t>
  </si>
  <si>
    <t xml:space="preserve">2013-07-05 – </t>
  </si>
  <si>
    <t>UAB "Pakruojo komunalininkas"</t>
  </si>
  <si>
    <t>2013 m.sausio 1 d. ir galioja iki 2017 m. gruodžio 31 d.</t>
  </si>
  <si>
    <t>UAB "Valda"</t>
  </si>
  <si>
    <t>UAB "Atliekų tvarkymo centras"</t>
  </si>
  <si>
    <t>VšĮ „Elektronikos gamintojų ir importuotojų organizacija“</t>
  </si>
  <si>
    <t>Šiaulių miesto</t>
  </si>
  <si>
    <t>2014.03.06 Sutartis galioja 3 metus su galimybe pratęsti 2 metams.</t>
  </si>
  <si>
    <t>UAB "Kuršėnų komunalinis ūkis"</t>
  </si>
  <si>
    <t xml:space="preserve"> Molėtų r.</t>
  </si>
  <si>
    <t>UAB "Utenos regiono atliekų tvarkymo centras"</t>
  </si>
  <si>
    <t xml:space="preserve">Sutartis sudaryta 2013-08-29 </t>
  </si>
  <si>
    <t>Sutartis sudaryta 2013-08-28</t>
  </si>
  <si>
    <t>UAB "Visagino būstas"</t>
  </si>
  <si>
    <t>UAB „Utenos komunalininkas“</t>
  </si>
  <si>
    <t>2007-12-13 ši sutartis įsigaliojo 2008-01-01 ir galioja iki 2020-12-31</t>
  </si>
  <si>
    <t>UAB "Zarasų komunalininkas"</t>
  </si>
  <si>
    <t>UAB "Elektrėnų komunalinis ūkis"</t>
  </si>
  <si>
    <t>UAB "EMP recycling""</t>
  </si>
  <si>
    <t>UAB "Žaliasis taškas"</t>
  </si>
  <si>
    <t>VšĮ "Pakuočių tvarkumo organizacija"</t>
  </si>
  <si>
    <t>UAB ,,Tvarkyba"</t>
  </si>
  <si>
    <t>UAB ,,Eišiškių komunalinis ūkis"</t>
  </si>
  <si>
    <t>UAB "Švenčionių švara"</t>
  </si>
  <si>
    <t>UAB "Pabradės komunalinis ūkis"</t>
  </si>
  <si>
    <t>2013-05-29/netermin.</t>
  </si>
  <si>
    <t>2013-06-11/netermin.</t>
  </si>
  <si>
    <t>UAB ,,Ekonovus"</t>
  </si>
  <si>
    <t>UAB „Nemėžio komunalininkas“</t>
  </si>
  <si>
    <t>UAB „Nemenčinės komunalininkas“</t>
  </si>
  <si>
    <t>Papildančią sistemą diegiantis / įdiegęs asmuo</t>
  </si>
  <si>
    <t>Papildančią sistemą eksploatuojantis asmuo</t>
  </si>
  <si>
    <t>Papildančių sistemų diegimo sąlygų suderinimo data</t>
  </si>
  <si>
    <t>Sutarties pasirašymo data ir jos galiojimo terminas</t>
  </si>
  <si>
    <t xml:space="preserve">Pavadinimas atliekų, kurioms rinkti yra diegiama / įdiegta papildanti sistema </t>
  </si>
  <si>
    <t>EEĮ atliekos, sudedamosios dalis išimtos iš EEĮ, dienos šviesos lempos ir kitos atliekos turinčios gyvsidabrio</t>
  </si>
  <si>
    <t>Asociacija EEPA</t>
  </si>
  <si>
    <t>EEĮ atliekos, baterijos</t>
  </si>
  <si>
    <t>2013-12-20, galioja iki 2014-12-20 su galimybe pratęsti vieneriems metams. Pratęsimų skaičius neribotas.</t>
  </si>
  <si>
    <t>UAB „Ekstara“</t>
  </si>
  <si>
    <t>VšĮ "Elektronikos gamintojų ir importuotojų organizacija"</t>
  </si>
  <si>
    <t>VšĮ ,,Elektronikos gamintojų ir importuotojų organizacija"</t>
  </si>
  <si>
    <t>Elektros ir elektroninės įrangos</t>
  </si>
  <si>
    <t>2013 m. rugsėjo 4 d.</t>
  </si>
  <si>
    <t>Smulki elektros ir elektroninė įrangos atliekos</t>
  </si>
  <si>
    <t>2012 m. lapkričio 28 d.</t>
  </si>
  <si>
    <t xml:space="preserve">Elektros ir elektroninės įrangos baterijų ir akumuliatorių </t>
  </si>
  <si>
    <t>UAB "Atliekų tvarkymo centras", UAB "EMP recycling" arba kitas steigėjo parinktas atliekų tvarkytojas</t>
  </si>
  <si>
    <t>Elekros ir ektroninės įrangos atliekos</t>
  </si>
  <si>
    <t>2014-01-22 (1+1)</t>
  </si>
  <si>
    <t>UAB "Žalvaris", UAB "Kuusakoski", UAB "Karavanas Lt", UAB "Metrail", UAB "Baltijos perdirbimas"</t>
  </si>
  <si>
    <t>Elektros ir elektroninės įrangos atliekos</t>
  </si>
  <si>
    <t>Elektros ir elektroninės įrangos bei baterijų ir akumuliatorių atliekos</t>
  </si>
  <si>
    <t>UAB „Atliekų tvarkymo centras“, UAB „EMP recycling“</t>
  </si>
  <si>
    <t xml:space="preserve">Elektros ir elektroninės įrangos atliekos </t>
  </si>
  <si>
    <t>Elektros ir elektroninės įrangos atliekos, visuomenės informavimo ir švietimo sistema</t>
  </si>
  <si>
    <t xml:space="preserve">Elektros ir elektroninės įrangos atliekos ir baterijų bei akumuliatorių atliekų surinkimas </t>
  </si>
  <si>
    <t>Elektros ir elektroninės įrangos, baterijų ir akumuliatorių atliekos</t>
  </si>
  <si>
    <t>UAB "Ekstara"</t>
  </si>
  <si>
    <t>2009 m. gruodžio mėn.</t>
  </si>
  <si>
    <t xml:space="preserve">EEĮ; lempos, </t>
  </si>
  <si>
    <t>2013-06-21 galioja iki atskiro pranešimo</t>
  </si>
  <si>
    <t xml:space="preserve">akumuliatoriai, amortizatoriai, padangos, alyvų atliekos </t>
  </si>
  <si>
    <t>2014-01-21 (neterminuota)</t>
  </si>
  <si>
    <t xml:space="preserve">Antrinių žaliavų surinkimas </t>
  </si>
  <si>
    <t>tekstilės atliekos</t>
  </si>
  <si>
    <t>apmokestinamųjų gaminių (nešiojamųjų baterijų) ir elektros ir elektroninės įrangos atliekos</t>
  </si>
  <si>
    <t>Gamintojų ir improtuotojų asciacija</t>
  </si>
  <si>
    <t>Gaminių ir pakuočių atliekos:alyvų atliekos; apmokestinamųjų gaminių atliekos; buityje susidarančios elektros ir elektroninės įrangos atliekos; eksplatuoti netinkamos transporto priemonės; pakuotės atliekos</t>
  </si>
  <si>
    <t>2009 m. gruodžio 23 d.</t>
  </si>
  <si>
    <t xml:space="preserve">VšĮ „Elektronikos gamintojų ir importuotojų organizacijos“ </t>
  </si>
  <si>
    <t>2013 m. lapkričio 18 d.</t>
  </si>
  <si>
    <t>Pakuotės atliekos</t>
  </si>
  <si>
    <t>1. UAB "Palangos komunalinis ūkis"                   2. UAB "Ekstara"</t>
  </si>
  <si>
    <t>2014 m lapkričio 11d.</t>
  </si>
  <si>
    <t>akumuliatoriai, amortizatoriai, padangos, alyvų atliekos ir kt.</t>
  </si>
  <si>
    <t xml:space="preserve">UAB „Žalvaris“    </t>
  </si>
  <si>
    <t>UAB ,,EMP recycling“
UAB ,,Žalvaris“
UAB ,,Kuusakoski“
UAB ,,Karavanas LT”
UAB ,,Baltijos perdirbimas“</t>
  </si>
  <si>
    <t>UAB Marijampolės apskrities atliekų tvarkymo centras</t>
  </si>
  <si>
    <t>Pavojingos atliekos, pakuočių atliekos</t>
  </si>
  <si>
    <t>Pakuočių atliekos, antrinės žaliavos</t>
  </si>
  <si>
    <t>UAB "Antraža"</t>
  </si>
  <si>
    <t>Panevėžio miesto savivaldybės administracijos direktoriaus 2013 m. birželio 21 d. įsakymas Nr. A-527</t>
  </si>
  <si>
    <t>Panevėžio miesto savivaldybės administracijos direktoriaus 2014 m. sausio 24 d. įsakymas Nr. A-56</t>
  </si>
  <si>
    <t>Gaminių ir pakuočių atliekos, apmokestinamos atliekos, buityje susidarančios EEĮ atliekos, pavojingos atliekos</t>
  </si>
  <si>
    <t>Asociacioja "EEPA"</t>
  </si>
  <si>
    <t xml:space="preserve">Elektros ir elektroninės įrangos bei baterijų ir akumuliatorių atliekos </t>
  </si>
  <si>
    <t>VšĮ "Elekronikos gamintojų ir importuotojų organizacija"</t>
  </si>
  <si>
    <t xml:space="preserve">Elektros ir elektroninės įrangos  atliekos </t>
  </si>
  <si>
    <t>UAB "Atliekų tvarkymo centras"; UAB "EMP recycling"</t>
  </si>
  <si>
    <t>EEĮ, baterijos ir akumuliatoriai, liminescencinės lempos</t>
  </si>
  <si>
    <t>UAB „EMP recycling“, UAB „Žalvaris“, UAB „Kuusakoski“, UAB „Karavanas LT“, UAB „Baltijos perdirbimas“</t>
  </si>
  <si>
    <t>2014-05-29 – neribota</t>
  </si>
  <si>
    <t>2013-07-05</t>
  </si>
  <si>
    <t>2013-07-05 – neribota</t>
  </si>
  <si>
    <t>UAB „Žalvaris“ Šiaulių padalinys</t>
  </si>
  <si>
    <t>2011-12-01 iki 2014-12-01</t>
  </si>
  <si>
    <t>2013 m. liepos 22 d.</t>
  </si>
  <si>
    <t>Apmokestinamųjų gaminių atliekos, pakuočių atliekos, elektros ir elektroninės įrangos atliekos, alyvų  atliekos,eksploatuoti netinkamos transporto priemonės</t>
  </si>
  <si>
    <t xml:space="preserve"> 2013-02-24 galioja sutartis 4 metai nuo pasirašymo</t>
  </si>
  <si>
    <t xml:space="preserve"> Nebenaudojama elektros ir elektroninė įranga </t>
  </si>
  <si>
    <t>Nenaudojama elektros, elektroninė įranga, apmokestinamųjų gaminių (nešiojamų baterijų) atliekos</t>
  </si>
  <si>
    <t>UAB "Atliekų tvarkymo centras", UAB "EMP recycling"</t>
  </si>
  <si>
    <t xml:space="preserve"> UAB "EMP recycling", UAB "Žalvaris",  UAB "Kuusakoski", UAB "Karavanas LT", UAB "Baltijos perdirbimas"</t>
  </si>
  <si>
    <t>Pavojingos atliekos, elektros ir elektroninės atliekos</t>
  </si>
  <si>
    <t>Gamintojų ir Importuotojų Asociacija</t>
  </si>
  <si>
    <t>UAB "Ecoservice", UAB "Atliekų tvarkymo centras"</t>
  </si>
  <si>
    <t>UAB „Ecoserice“, UAB „Atliekų tvarkymo centras“</t>
  </si>
  <si>
    <t xml:space="preserve">2011 m. liepos 7 d. </t>
  </si>
  <si>
    <t>2011 m. liepos 7 d., galioja - neterminuota</t>
  </si>
  <si>
    <t>UAB „EMP recycling“, UAB „Atliekų tvarkymo centras“</t>
  </si>
  <si>
    <t xml:space="preserve">2013 m. birželio 28 d. </t>
  </si>
  <si>
    <t>2011 m. gruodžio 29 d.</t>
  </si>
  <si>
    <t>UAB "EMP recycling"; UAB "Žalvaris"; UAB "Kuusakoski"; UAB "Karavanas LT"; UAB "Baltijos perdirbimas"</t>
  </si>
  <si>
    <t>VšĮ "Pakuočių tvcarkymo centras"</t>
  </si>
  <si>
    <t>Elektrėnų savivaldybė</t>
  </si>
  <si>
    <t>UAB "Atliekų tvarkymo centras" UAB"EMP recycling"</t>
  </si>
  <si>
    <t>2014 m. sausio 31 d.</t>
  </si>
  <si>
    <t>Elektros ir elektroninės įrangos atliekos ir baterijų bei akumuliatorių atliekos</t>
  </si>
  <si>
    <t xml:space="preserve">2014 m. birželio 30 d. </t>
  </si>
  <si>
    <t>VšĮ "Elektros gamintojų ir importuotojų organizacija"</t>
  </si>
  <si>
    <t>Alyvų atliekos, netinkamos naudoti transporto priemonės, apmokestinamųjų gaminių atliekos</t>
  </si>
  <si>
    <t>Asbestinio šiferio atliekos</t>
  </si>
  <si>
    <t>2009-12-02/ sutartis pratęsiama kiekvienais metais</t>
  </si>
  <si>
    <t>UAB "Trakų paslaugos"</t>
  </si>
  <si>
    <t>Neterminuota</t>
  </si>
  <si>
    <t>UAB ,,EMP Recycling", UAB ,,Atliekų tvarkymo centras"</t>
  </si>
  <si>
    <t>Asociacija ,,EEPA”</t>
  </si>
  <si>
    <t>UAB "Nemėžio komunalininkas"</t>
  </si>
  <si>
    <t>INFORMACIJA APIE SAVIVALDYBĖSE ESAMAS PAPILDANČIAS ATLIEKŲ SURINKIMO SISTEMAS</t>
  </si>
  <si>
    <t>Skirta lėšų, Eur</t>
  </si>
  <si>
    <t>2015.10.20 galiojimo terminas 5 metai</t>
  </si>
  <si>
    <t>2015-11-27  iki kol teisės aktų nustatytas tvarka bus parinktas naujas tvakytojas</t>
  </si>
  <si>
    <t>2015 m. kovo 20 d. (3+2+2)</t>
  </si>
  <si>
    <t>2015-11-27 iki kol paslaugą pradės teikti naujas viešojo konkurso budu (pirkimo Nr. 169109) parinktas paslaugos teikėjas</t>
  </si>
  <si>
    <t>Kitų atliekų surinkimas</t>
  </si>
  <si>
    <t>2008-02-11 (3+3)</t>
  </si>
  <si>
    <t>UAB "Komunalinių įmonių kombinatas" (iš aikštelių)</t>
  </si>
  <si>
    <t>2014-01-14 (1+1)</t>
  </si>
  <si>
    <t>2013-09-02 iki 2016-12-31</t>
  </si>
  <si>
    <t xml:space="preserve">2016-02-10 iki 2016-12-31 </t>
  </si>
  <si>
    <t>UAB „Žalvaris“, UAB „EMP recycling“, UAB „Baltijos perdirbimas“, UAB „Kausakoski“, UAB  „Diltrus“, UAB „Utilsa“.</t>
  </si>
  <si>
    <t>Dienos šviesos lempos ir kitos atliekos, kuriose yra gyvsidabrio</t>
  </si>
  <si>
    <t xml:space="preserve">Vandžiogalos g. 92 </t>
  </si>
  <si>
    <t>Vandžiogalos k.</t>
  </si>
  <si>
    <t>Kretingos r. savivaldybės lėšos, valstybės dotacija</t>
  </si>
  <si>
    <t>UAB „Atliekų tvarkymo centras“ ir UAB „EMP recycling“</t>
  </si>
  <si>
    <t>2013-05-28 (neterminuota)</t>
  </si>
  <si>
    <t>2015 10 28  1m. + 1</t>
  </si>
  <si>
    <t>Palangos m. savivaldybės lėšos, GPATP lėšos</t>
  </si>
  <si>
    <t>VšĮ "Gamtos ateitis"</t>
  </si>
  <si>
    <t xml:space="preserve">1. 2013 m  rugsėjo 4 d.    2. 2014 m. lapkričio 18 d. </t>
  </si>
  <si>
    <t xml:space="preserve">2013 m. lapkričio 27 d. </t>
  </si>
  <si>
    <t>2013 m  rugsėjo 4 d.</t>
  </si>
  <si>
    <t xml:space="preserve">2009 m. spalio 30 d. </t>
  </si>
  <si>
    <t>2013-07-01, neterminuotai</t>
  </si>
  <si>
    <t>Plėgų k., Lukšių sen., Šakių r. sav., prie uždaryto Šakių r. sav. sąvartyno.</t>
  </si>
  <si>
    <t>-</t>
  </si>
  <si>
    <t>2010-10-06 - 2017-10-20</t>
  </si>
  <si>
    <t>2013-10-16, galioja iki 2015-12-31</t>
  </si>
  <si>
    <t>2015-01-16. Sutartis sudaryta 1 (vienerių) metų terminui. Pasibaigus sutarties galiojimui ir nei vienai šaliai nepareiškus kitaip, sutarties galiojimas pratęsiamas dar vieniems metams..</t>
  </si>
  <si>
    <t>2007-05-03–2016-01-01</t>
  </si>
  <si>
    <t>2013-07-1 –2018-07-16</t>
  </si>
  <si>
    <t>2014-12-12-2016-12-12</t>
  </si>
  <si>
    <t>UAB "Redus LT"</t>
  </si>
  <si>
    <t>UAB „Atliekų tvarkymo centras“</t>
  </si>
  <si>
    <t>2011-10-24 neribota</t>
  </si>
  <si>
    <t>VŠĮ "Elektronikos gamintojų ir importuotojų organizacija"</t>
  </si>
  <si>
    <t>UAB "EMP recycling", UAB "Atliekų tvarkymo centras"</t>
  </si>
  <si>
    <t>elektros ir elektroninės įrangos atliekos</t>
  </si>
  <si>
    <t>UAB„EMP recycling“</t>
  </si>
  <si>
    <t>Elektronikos platintojų asociacija „EEPA“</t>
  </si>
  <si>
    <t>Elektros ir elektroninės įrangos bei baterijų ir akumuliatorių atliekų surinkimas</t>
  </si>
  <si>
    <t>Elektros ir elektroninės įrangos atliekų surinkimas</t>
  </si>
  <si>
    <t>Sutartis sudaryta 2015-01-02 galioja iki 2025-01-02.</t>
  </si>
  <si>
    <t>Skrytelių k., Dvarvietės g. 1A</t>
  </si>
  <si>
    <t>VšĮ "Elektronikos gamintojų ir impotuotojų organizacija"</t>
  </si>
  <si>
    <t>elektros ir elektronikos įrangos atliekos</t>
  </si>
  <si>
    <t>Švenčionių-Švenčionėlių miestų sąvartyno teritorija (Pliauškių k., Švenčionėlių sen.)</t>
  </si>
  <si>
    <t>Pabradės miesto sąvartyno teritorija (Maleikėnų k., Pabradės sen. )</t>
  </si>
  <si>
    <t>Automobilių detalių (plastiko,stiklo,gumos) atliekos</t>
  </si>
  <si>
    <t>Vidas Urbanavičius</t>
  </si>
  <si>
    <t>biologiškai skaidžios atliekos</t>
  </si>
  <si>
    <t>UAB "GIA"</t>
  </si>
  <si>
    <t>Alfredas Skinulis</t>
  </si>
  <si>
    <t>Elektronikos atliekos</t>
  </si>
  <si>
    <t>VŠI "Pakuočių tvarkimo arganizacija"</t>
  </si>
  <si>
    <t>Gerardas Penikas</t>
  </si>
  <si>
    <t>VŠI "Žaliasis taškas"</t>
  </si>
  <si>
    <t>Kęstutis Pocius</t>
  </si>
  <si>
    <t>Čiužakampio k., Šalčininkų r.</t>
  </si>
  <si>
    <t>Malūno g. 20, Eišiškės</t>
  </si>
  <si>
    <t>Jašiūnų k., Jašiūnų sen.</t>
  </si>
  <si>
    <t>Vilniaus g. 3G, Šalčininkų r.</t>
  </si>
  <si>
    <t>VšĮ „Ekošviesa“</t>
  </si>
  <si>
    <t>2009.10.14 (6+2)</t>
  </si>
  <si>
    <t>2009-10-14 - 2015-10-14</t>
  </si>
  <si>
    <t>Asociacija EEPA, VšĮ "Elektronikos gamintojų ir imprtuotojų organizacija", VšĮ "Ekošviesa"</t>
  </si>
  <si>
    <t>UAB "Atliekų tvarkymo centras", UAB "EMP recycling" arba kitas iegėjo parinktas atliekų tvarkytojas</t>
  </si>
  <si>
    <t>Alytaus regionas</t>
  </si>
  <si>
    <t>Kauno regionas</t>
  </si>
  <si>
    <t>Telšių regionas</t>
  </si>
  <si>
    <t>Utenos regionas</t>
  </si>
  <si>
    <t>Vilniaus regionas</t>
  </si>
  <si>
    <t>Klaipėdos regionas</t>
  </si>
  <si>
    <t>Marijampolės regionas</t>
  </si>
  <si>
    <t>Panevėžio regionas</t>
  </si>
  <si>
    <t>Šiaulių regionas</t>
  </si>
  <si>
    <t>Tauragės regionas</t>
  </si>
  <si>
    <t>Ieva Stulgytė, 8 706 62026, el. p. ieva.stulgyte@aaa.am.lt</t>
  </si>
  <si>
    <t>Miestuose nuo 1000 iki 50000 gyv.</t>
  </si>
  <si>
    <t>Sodų paskirties objektų savininkai</t>
  </si>
  <si>
    <t>Garažų paskirties objektų savininkai</t>
  </si>
  <si>
    <t>UAB „Atliekų tvarkymo tarnyba“</t>
  </si>
  <si>
    <t>1*</t>
  </si>
  <si>
    <t>UAB „VSA Vilnius“</t>
  </si>
  <si>
    <t xml:space="preserve">UAB „EMP recycling“, UAB „Žalvaris“, UAB „Kuusakoski“, 
UAB „Karavanas L T“, UAB „Baltijos perdirbimas“, UAB „Baltic metal“, UAB „Feralita“
</t>
  </si>
  <si>
    <t>Bukiškių k. Avižienių sen.</t>
  </si>
  <si>
    <t>Ąžuolinės k. Bezdonių sen.</t>
  </si>
  <si>
    <t>Punžonių k., Buivydžių sen.</t>
  </si>
  <si>
    <t>Airėnų k. Dūkštų sen.</t>
  </si>
  <si>
    <t>Dusinėnų k. Juodšilių sen.</t>
  </si>
  <si>
    <t>Šumsko mstl., kalvelių sen.</t>
  </si>
  <si>
    <t>Fermos k., Lavoriškių sen.</t>
  </si>
  <si>
    <t>Maišiagalos k., Maišiagalos sen.</t>
  </si>
  <si>
    <t>Padvarionių k., Medininkų sen.</t>
  </si>
  <si>
    <t>Galgių k., Mickūnų sen.</t>
  </si>
  <si>
    <t>Eitmeniškių k., Nemenčinės sen.</t>
  </si>
  <si>
    <t>Merešlėnų k., Pagirių sen.</t>
  </si>
  <si>
    <t>Pašilių k., Riešės sen.</t>
  </si>
  <si>
    <t>Rastinėnų k. , Sudervės sen.</t>
  </si>
  <si>
    <t>Skirlėnų k., Siužionių sen.</t>
  </si>
  <si>
    <t>Veliučionių k., Šatrininkų sen.</t>
  </si>
  <si>
    <t>2016 m. rugsėjo 7 d. ir galioja iki sutarties su viešojo pirkimo būdu parinktu komunalinių atliekų vežėju (-ais) įsigaliojimo datos</t>
  </si>
  <si>
    <t>Elektros ir elektroninės įrangos bei baterijų ir akumuliatorių atliekų</t>
  </si>
  <si>
    <t xml:space="preserve">2016 m. spalio 26 d. </t>
  </si>
  <si>
    <t>Didelio gabarito ir pavojingų buityje susidarančių atliekų</t>
  </si>
  <si>
    <t xml:space="preserve">2016 m. rugsėjo 7 d. </t>
  </si>
  <si>
    <t>2016 m. rugsėjo 7 d.</t>
  </si>
  <si>
    <t>Aplinkos apsaugos rėmimo specialiosios programos lėšos</t>
  </si>
  <si>
    <t>Deltuvos mstl., Deltuvos sen.,Ukmergės r.</t>
  </si>
  <si>
    <t>Jakutiškių k., Deltuvos sen., Ukmergės r.</t>
  </si>
  <si>
    <t>Lyduokių mstl., Lyduokių sen., Ukmergės r.</t>
  </si>
  <si>
    <t>Inkilų k., Lyduokių sen., Ukmergės r.</t>
  </si>
  <si>
    <t>Pabaisko mstl., Pabaisko sen., Ukmergės r.</t>
  </si>
  <si>
    <t>Antakalnio k., Pabaisko sen., Ukmergės r.</t>
  </si>
  <si>
    <t>Daumantiškių k., Pabaisko sen., Ukmergės r.</t>
  </si>
  <si>
    <t>Vaitkuškio k., Pabaisko sen., Ukmergės r.</t>
  </si>
  <si>
    <t>Krikštėnų k., Pivonijos sen., Ukmergės r.</t>
  </si>
  <si>
    <t>III Antakalnio k., Pivonijos sen., Ukmergės r.</t>
  </si>
  <si>
    <t>Tulpiakiemio k., Siesikų sen., Ukmergės r.</t>
  </si>
  <si>
    <t>Šešuolių mstl., Šešuolių sen., Ukmergės r.</t>
  </si>
  <si>
    <t>Taujėnų mstl., Taujėnų sen., Ukmergės r.</t>
  </si>
  <si>
    <t>Lėno k., Taujėnų sen., Ukmergės r.</t>
  </si>
  <si>
    <t>Sližių k., Veprių sen., Ukmergės r.</t>
  </si>
  <si>
    <t>Vidiškių mstl., Vidiškių sen., Ukmergės r.</t>
  </si>
  <si>
    <t>Šventupės k., Vidiškių sen., Ukmergės r,</t>
  </si>
  <si>
    <t>Martnonių k., Žemaitkiemio sen., Ukmergės r.</t>
  </si>
  <si>
    <t>Radiškio k., Žemaitkiemio sen., Ukmergės r.</t>
  </si>
  <si>
    <t>Valų k., Žemaitkiemio sen., Ukmergės r.</t>
  </si>
  <si>
    <t>Žemaitkiemio mstl., Žemaitkiemio sen., Ukmergės r.</t>
  </si>
  <si>
    <t>Asociacija ,,EEPA"</t>
  </si>
  <si>
    <t>UAB ,,EMP Recycling", UAB ,,Žalvaris", UAB  ,,Kuusakoski , UAB ,,Karavanas LT", UAB ,,Baltijos perdirbimas", UAB ,,Utilsa"</t>
  </si>
  <si>
    <t>Elektros ir elektroninės įrangos atliekos bei baterijų ir akumuliatorių atliekos</t>
  </si>
  <si>
    <t>Rūdiškės, Aušros g. Nr. 40</t>
  </si>
  <si>
    <t>Paluknio gyv., Vilniaus g. 16</t>
  </si>
  <si>
    <t>Grendavės gyv.</t>
  </si>
  <si>
    <t>Aukštadvario m. Skrebės g. 33</t>
  </si>
  <si>
    <t>Onuškis, Daugų g. 3</t>
  </si>
  <si>
    <t>Trakai, Birutės g. 27</t>
  </si>
  <si>
    <t>Lentvaris, Sodų g. 6/9</t>
  </si>
  <si>
    <t>Lentvaris, Vytauto g. 10</t>
  </si>
  <si>
    <t>Lentvaris, Ežero 4</t>
  </si>
  <si>
    <t>Lentvaris, Lauko g. 8A</t>
  </si>
  <si>
    <t>Lentvaris, Tujų g. 2</t>
  </si>
  <si>
    <t>Lentvaris, Lauko g. 13</t>
  </si>
  <si>
    <t>Pakuočių atliekų surinkimas</t>
  </si>
  <si>
    <t>Savivaldybės aplinkos apsaugos rėmimo specialioji programa.</t>
  </si>
  <si>
    <t>2015-02-04/netermin.</t>
  </si>
  <si>
    <t>Baldų atliekos</t>
  </si>
  <si>
    <t>Savivaldybės biudžeto lėšos, Aplinkos ministerijos lėšos</t>
  </si>
  <si>
    <t xml:space="preserve"> VšĮ "Mes Darom" ; UAB ""VAATC, UAB "Tvarkyba" , UAB "Vilniaus betono demontavimo technika", UAB "Kraustuva", UAB "Atliekų tvarkymo tarnyba", UAB "Metaloidas", UAB "Transeita"</t>
  </si>
  <si>
    <t>Butrimonių sen. Butrimonių k.</t>
  </si>
  <si>
    <t>Dainavos sen. Dainavos k.</t>
  </si>
  <si>
    <t>Gerviškių sen. Čiužakampio k.</t>
  </si>
  <si>
    <t>Jašiūnų sen. Jašiūnų k.</t>
  </si>
  <si>
    <t>Kalesninkų sen. Kalesninkų k.</t>
  </si>
  <si>
    <t>Pabarės sen. Pabarės k.</t>
  </si>
  <si>
    <t>Šalčininkų r. Šalčinikų m.</t>
  </si>
  <si>
    <t>Turgelių</t>
  </si>
  <si>
    <t>UAB"EMP recycling" UAB "Žalvaris" UAB "Karavanas LT" UAB "Kuusakoski" UAB "Baltijos Perdirbimas" UAB "Diltrus" UAB "Utilsa"</t>
  </si>
  <si>
    <t>savivaldybės biudžetas (savivaldybės aplinkos apsaugos rėmimo specialioji programa)</t>
  </si>
  <si>
    <t xml:space="preserve">UAB "Zarasų komunalinkas" </t>
  </si>
  <si>
    <t>UAB „Žalvaris“, UAB „Kuusakoski“, UAB „Karavanas LT“, UAB „EMP Recycling“, UAB ,,Baltijos perdirbimas“ ir UAB „Diltrus“</t>
  </si>
  <si>
    <t>elektros ir elektronikos įrangos  ir baterijų bei akumuliatorių atliekos</t>
  </si>
  <si>
    <t>Savivaldybės biudžeto lėšos</t>
  </si>
  <si>
    <t>VšĮ "Elektronikos gamintojų ir importuojojų organizacija"</t>
  </si>
  <si>
    <t>Sutartis sudaryta 2013-12-09</t>
  </si>
  <si>
    <t>UAB"Atliekų tvarkymo centras" ir  UAB"EMP recycling"</t>
  </si>
  <si>
    <t>VŠĮ "DAROM", URATC, UAB Anykščių komunalinis ūkis</t>
  </si>
  <si>
    <t>medis, tekstilė, vaistai</t>
  </si>
  <si>
    <t>gaminių ir pakuočių atliekos, elektros ir elektroninės įrangos atliekos, alyvų atliekos, eksploatuoti netinkamos transporto priemonės</t>
  </si>
  <si>
    <t>2012-02-03 sutartis Nr. BT6-01-50</t>
  </si>
  <si>
    <t>2012-02-03, vieneri metai. Pratęsimų skaičius neribojamas.</t>
  </si>
  <si>
    <t>2013-07-05, vieneri metai. Pratęsimų skaičius neribojamas.</t>
  </si>
  <si>
    <t>UAB "EMP recycling", UAB "Žalvaris", UAB "Kuusakoski", UAB "Karavanas LT", UAB "Baltijos perdirbimas", UAB "Diltrus", UAB "Utilsa"</t>
  </si>
  <si>
    <t>apmokestinamųjų gaminių (nešiojamų baterijų), elektros ir elektroninės įrangos atliekos</t>
  </si>
  <si>
    <t>2016-06-07, galioja iki 2016-12-31. Pratęsimų skaičius neribojamas.</t>
  </si>
  <si>
    <t xml:space="preserve">VšĮ "Elektronikos gamintojų ir importuotojų organizacija"               </t>
  </si>
  <si>
    <t>Sutartis pasirašyta 2016-08-01</t>
  </si>
  <si>
    <t>VšĮ "Žalias taškas"</t>
  </si>
  <si>
    <t>Sutartis pasirašyta 2016-08-11</t>
  </si>
  <si>
    <t>UAB "Geležinis verslas"</t>
  </si>
  <si>
    <t>Sutartis pasirašyta 2016-12-12</t>
  </si>
  <si>
    <t>Sutartis pasirašyta 2016-12-21</t>
  </si>
  <si>
    <t>Sutartis pasirašyta 2015-01-16</t>
  </si>
  <si>
    <t>Sutartis pasirašyta 2016-03-10</t>
  </si>
  <si>
    <t>Sutartis pasirašyta 2015-03-10</t>
  </si>
  <si>
    <t>Sutartis pasirašyta 2015-04-16</t>
  </si>
  <si>
    <t>Sutartis pasirašyta 2015-05-29</t>
  </si>
  <si>
    <t>Sutartis pasirašyta 2015-06-30</t>
  </si>
  <si>
    <t>Sutartis pasirašyta 2015-09-29</t>
  </si>
  <si>
    <t xml:space="preserve">Asociacija "EEPA"             </t>
  </si>
  <si>
    <t>Sutartis pasirašyta 2014-03-31</t>
  </si>
  <si>
    <t>Sutartis pasirašyta 2014-05-31</t>
  </si>
  <si>
    <t>Sutartis pasirašyta 2013-06-05</t>
  </si>
  <si>
    <t>Sutartis pasirašyta 2013-06-10</t>
  </si>
  <si>
    <t>Sutartis pasirašyta 2013-10-14</t>
  </si>
  <si>
    <t>Sutartis pasirašyta 2013-10-15</t>
  </si>
  <si>
    <t>Sutartis pasirašyta 2013-10-21</t>
  </si>
  <si>
    <t>Sutartis pasirašyta 2013-11-27</t>
  </si>
  <si>
    <t>UAB Tauragės regiono atliekų tvarkymo centras</t>
  </si>
  <si>
    <t>Baterijos ir akumuliatoriai, dienos šviesos lempos, nebenaudojama elektros ir elektroninė įranga</t>
  </si>
  <si>
    <t>UAB "Virginijus ir ko"</t>
  </si>
  <si>
    <t>Šilutės rajono savivaldybės specialioji aplinkos apsaugos rėmimo programa</t>
  </si>
  <si>
    <t>UAB,,Sauliaus transporto sistemos",       UAB "Šilutės polderiai"</t>
  </si>
  <si>
    <t>Asocijacija "EPA"</t>
  </si>
  <si>
    <t>Baterijos ir akumuliatoriai, dujošvytės ir kitos lermpos, elktros ir elektroninė įranga</t>
  </si>
  <si>
    <t>2016-03-17, neterminuotai</t>
  </si>
  <si>
    <t>Sutartis pasirašyta 2015-03-09</t>
  </si>
  <si>
    <t>Sutartis pasirašyta 2015-06-02</t>
  </si>
  <si>
    <t>Sutartis pasirašyta 2015-06-10</t>
  </si>
  <si>
    <t>Sutartis pasirašyta 2014-02-30</t>
  </si>
  <si>
    <t>Sutartis pasirašyta 2014-01-02</t>
  </si>
  <si>
    <t>Sutartis pasirašyta 2014-10-30</t>
  </si>
  <si>
    <t>Sutartis pasirašyta 2013-03-29</t>
  </si>
  <si>
    <t>Sutartis pasirašyta 2013-09-13</t>
  </si>
  <si>
    <t>Sutartis pasirašyta 2013-09-16</t>
  </si>
  <si>
    <t>Sutartis pasirašyta 2011-11-15</t>
  </si>
  <si>
    <t>Pagėgių</t>
  </si>
  <si>
    <t>Statybininkų g. 4E, Jurbarkas</t>
  </si>
  <si>
    <t>Sutartis pasirašyta 2016-07-29</t>
  </si>
  <si>
    <t>Sutartis pasirašyta 2016-12-30</t>
  </si>
  <si>
    <t>Sutartis pasirašyta 2014-02-28</t>
  </si>
  <si>
    <t>Sutartis pasirašyta 2012-03-21</t>
  </si>
  <si>
    <t>nuo 2013 m.spalio 2d. su kasmetinais pratęsimais.</t>
  </si>
  <si>
    <t xml:space="preserve">Savivaldybės biudžeto lėšos </t>
  </si>
  <si>
    <t>UAB "Ecoservice projektai"</t>
  </si>
  <si>
    <t>UAB "Švarinta"</t>
  </si>
  <si>
    <t>2013.12.03 Sutaris pratesta galioja 2017.12.31</t>
  </si>
  <si>
    <t>Pakuotės ir pakuotės atliekų surinkimas, superkant specializuotuose surinkimo punktuose</t>
  </si>
  <si>
    <t xml:space="preserve">nuo 2013 m.spalio 28 d. su kasmetiniais pratesimais </t>
  </si>
  <si>
    <t>Buityje susidarančių elektros ir elektronikos įrangos atliekų surinkimas</t>
  </si>
  <si>
    <t>nuo 2014 m. liepos 6 d. ir galioja iki 2017 m.gruodžio 31 d.su galimybe pratęsti vieneriems metams</t>
  </si>
  <si>
    <t>Žvejų g. 17 Šeduvos m., Šeduvos miesto seniūnija</t>
  </si>
  <si>
    <t>UAB "Ecoservice Projektai"</t>
  </si>
  <si>
    <t>2015 m. kovo 23 d. galioja 5 metus.</t>
  </si>
  <si>
    <t xml:space="preserve">nuo 2013 m.spalio 2d. ir galioja iki 2015 m. gruodžio 31 d. Sutartis su galimybe pratęsti. </t>
  </si>
  <si>
    <t>VšĮ Pakluočių tvarkymo organizacija</t>
  </si>
  <si>
    <t>Stiklo, plastikinės, metalinės pakuotės ir popierius ir kartonas</t>
  </si>
  <si>
    <t>Kuosiškių k. , Pakruojo seniūnija</t>
  </si>
  <si>
    <t>Lygumų mstl., Lygumų seniūnija</t>
  </si>
  <si>
    <t>Šeduvos g., Rozalimo mstl., Rozalimo seniūnija</t>
  </si>
  <si>
    <t>Pušaloto g. Klovainių mstl., Klovainių seniūnija</t>
  </si>
  <si>
    <t>Plytinės g. Žeimelio  mstl., Žeimelio seniūnija</t>
  </si>
  <si>
    <t>nuo 2013 m.spalio 2d.  Su kasmetinias pratęsimais.</t>
  </si>
  <si>
    <t>Savivaldybės aplinkos apsaugos rėmimo specialioji programa</t>
  </si>
  <si>
    <t>UAB Kelmės vietinis ūkis</t>
  </si>
  <si>
    <t xml:space="preserve"> 2013 m. vasario 27 d. iki  bus parinktas naujas paslaugų teikėjas.</t>
  </si>
  <si>
    <t xml:space="preserve">nuo 2016 m.sausio 14 d. ir galioja iki 2017 m. rugpjūčio 31 d. </t>
  </si>
  <si>
    <t>nuo 2013 m.spalio 2d. su kasmetinias pratęsimais.</t>
  </si>
  <si>
    <t>SAARSP</t>
  </si>
  <si>
    <t>Nuo 2013 m. spalio 1 d. ir galioja iki 2016 m. rugsėjo 30 d.   Ir  2016 spalio 1 d. iki kol konkurencinės procedūros būdu bus parinktas palaugų teikėjas ir bus pasirengęs teikti paslaugas Joniškio rajono savivaldybėje.</t>
  </si>
  <si>
    <t>nuo 2016 m.sausio 15 d. ir galioja iki 2017 m. rugpjūčio 31 d.</t>
  </si>
  <si>
    <t>nuo 2013 m.spalio 2d. ir galioja su kasmetiniais pratęsimais.</t>
  </si>
  <si>
    <t>AARSP</t>
  </si>
  <si>
    <t>Darbus organizavo Naujosios Akmenės miesto  seniūnija</t>
  </si>
  <si>
    <t xml:space="preserve">nuo 2016 m. vasario 01 d. ir galioja iki 2017 m. rugpjūčio 31 d. </t>
  </si>
  <si>
    <t xml:space="preserve">nuo 2013 m.spalio 2d.  su kasmetiniais pratęsimais </t>
  </si>
  <si>
    <t>Rokiškio rajono savivaldybės aplinkos apsaugos rėmimo specialiosios programos lėšos</t>
  </si>
  <si>
    <t>AB "Rokiškio komunalininkas", UAB "Panevėžio regino atliekų tvarkymo centras"</t>
  </si>
  <si>
    <t xml:space="preserve">UAB ,,EMP recycling“, UAB ,,Žalvaris“, UAB "Karavanas LT" </t>
  </si>
  <si>
    <t>Savivaldybės biudžeto lėšos,  atliekų tvarkymo programos lėšos</t>
  </si>
  <si>
    <t>Didžiagrašių k., Kupiškio raj.</t>
  </si>
  <si>
    <t>78+6360</t>
  </si>
  <si>
    <t>Biržų rajono savivaldybės administracija</t>
  </si>
  <si>
    <t>Suderinta 2011-06-05</t>
  </si>
  <si>
    <t>2011-07-07, galioja iki Sutarties pagrindu paslaugas pradės teikti Administratorius ir Organizacijos</t>
  </si>
  <si>
    <t>Asociacija EEPA ir 7 eksplotuojantys operatoriai</t>
  </si>
  <si>
    <t xml:space="preserve">   Biržų rajono savivaldybės administracioja</t>
  </si>
  <si>
    <t xml:space="preserve">   Všį ,,Pakuočių tvarkymo organizacija"</t>
  </si>
  <si>
    <t xml:space="preserve">   Suderinta 2013-05-24</t>
  </si>
  <si>
    <t xml:space="preserve">   2013-10-21, galioja iki Sutarties pagrindu paslaugas pradės teikti Administratorius ir Organizacijos</t>
  </si>
  <si>
    <t>UAB ,,Ecoservice"</t>
  </si>
  <si>
    <t>UAB MAATC, UAB "Marijampolės švara"</t>
  </si>
  <si>
    <t>Uosinės k., Marijampolės sav. (prie Marijampolės apskrities nepavojingų atliekų sąvartyno)</t>
  </si>
  <si>
    <t>UAB "EMP recycling", UAB "Žalvaris", UAB "Baltic Metal", UAB "Karavanas LT"</t>
  </si>
  <si>
    <t>UAB „GT Transport“</t>
  </si>
  <si>
    <t>UAB ,,Ekonovus" (sutartis sudaryta su Klaipėdos rajono savivaldybės VšĮ ,,Gargždų švara")</t>
  </si>
  <si>
    <t>Pasirašyta 2016-05-18 d. Sutarties galiojimo laikotarpis - 3 (trys) metai nuo Sutarties įsigaliojimo dienos, su galimybe pratęsti sutarti 3 (trims) metams.</t>
  </si>
  <si>
    <t>VšĮ ,,Pakuočių tvarkymo organizacija", VšĮ ,,Žaliasis taškas",UAB ,,Ekonovus"</t>
  </si>
  <si>
    <t>UAB "Ekonovus", UAB "Ecoservice Klaipėda"</t>
  </si>
  <si>
    <t>UAB "Ecoservice Klaipėda"</t>
  </si>
  <si>
    <t>Sutartis pasirašyta 2008-06-30 sutartis galioja iki 2020-06-30</t>
  </si>
  <si>
    <t>Apmokestinamųjų gaminių atliekos; Pakuočių atliekos; Elektros ir elektroninės įrangos atliekos; Alyvų atliekos; Eksploatuoti netinkamos transporto priemonės ir kt.</t>
  </si>
  <si>
    <t>Elektronikos gamintojų ir importuotojų  organizacija</t>
  </si>
  <si>
    <t>UAB "Skongalis"</t>
  </si>
  <si>
    <t>pasirašyta 2012-12-07 Galios nuo 2013-01-01iki 2018-12-31</t>
  </si>
  <si>
    <t>Kauno r. sav. aplinkos apsaugos spec. rėmimo programa (SAARS programa)</t>
  </si>
  <si>
    <t>Bešeimininkės atliekos</t>
  </si>
  <si>
    <t>2016 07 14</t>
  </si>
  <si>
    <t>Galioja iki 2017 07 14</t>
  </si>
  <si>
    <t xml:space="preserve">UAB „EMP recycling“
UAB „Žalvaris“
UAB „Kuusakoski“
UAB „Baltijos perdirbimas“
UAB „Karavanas LT“
UAB „Baltic metal“        UAB "Diltrus" 
UAB "Utilsa"                  UAB "Kaunakiemis"                               </t>
  </si>
  <si>
    <t>2016 04 18</t>
  </si>
  <si>
    <t>2012 m. lapkričio 14 d. Sutartis neterminuota, kol bus užtikrinamos Viešųjų pirkimų įstatymo 10 str. 5 dalies imperatyvios nuostatos</t>
  </si>
  <si>
    <t>Bendradarbiavimo sutartis 2013-07-03. Galioja neterminuotai. Pakuočių atliekų tvarkymo organizavimo ir paslaugos teikimo laikinoji sutartis 2013-09-25.</t>
  </si>
  <si>
    <t>Bendradarbiavvimo sutartis 2013-07-03. Galioja neterminuotai. Pakuočių atliekų tvarkymo organizavimo ir paslaugos teikimo laikinoji sutartis 2013-10-07.</t>
  </si>
  <si>
    <t>VšĮ Elektronikos gamintojų ir importuotojų organizacija</t>
  </si>
  <si>
    <t>UAB "Atliekų tvarkymo centras; 
UAB "EMP recycling"</t>
  </si>
  <si>
    <t xml:space="preserve">Asociacija „EEPA“ </t>
  </si>
  <si>
    <t>UAB ,,EMP recycling“;
UAB ,,Žalvaris“;
UAB ,,Kuusakoski“;
UAB ,,Karavanas LT“;
UAB ,,Baltijos perdirbimas“;
UAB „Utilsa“.</t>
  </si>
  <si>
    <t>Varėnos rajono savivaldybės gamtos apsaugos specialioji rėmimo programa</t>
  </si>
  <si>
    <t>UAB ,,Varėnos melioracija“</t>
  </si>
  <si>
    <t>UAB VSA Vilnius</t>
  </si>
  <si>
    <t>2015-09-15 (5+1)</t>
  </si>
  <si>
    <t>UAB Ecoservice Projektai, VšĮ Žaliasis taškas</t>
  </si>
  <si>
    <t xml:space="preserve">UAB Žalvaris </t>
  </si>
  <si>
    <t>Asociacija EEPA, VšĮ Elektronikos gamintojų ir importuotojų organizacija, VšĮ Ekošviesa</t>
  </si>
  <si>
    <t>UAB Metaloidas</t>
  </si>
  <si>
    <t>UAB Ekonovus</t>
  </si>
  <si>
    <t>UAB Ekonovus, VšĮ Žaliasis taškas</t>
  </si>
  <si>
    <t>UAB Ekonovus, VšĮ Pakuočių tvarkymo organizacija</t>
  </si>
  <si>
    <t>Asociacija EEPA, VšĮ Elektronikos gamintojų ir imprtuotojų organizacija, VšĮ Ekošviesa</t>
  </si>
  <si>
    <t>VšĮ Elektronikos gamntojų ir importuotojų organizacija</t>
  </si>
  <si>
    <t>UAB Atliekų tvarkymo centras, UAB EMP recycling</t>
  </si>
  <si>
    <t>sutvarkyta aplinkos tvarkymo talkų metu</t>
  </si>
  <si>
    <t>Birštono g. 43, Birštono vs.</t>
  </si>
  <si>
    <t>2015.02.10 (5+1)</t>
  </si>
  <si>
    <t xml:space="preserve">UAB „Žalvaris“ </t>
  </si>
  <si>
    <t>2015-09-07 (3 metai)</t>
  </si>
  <si>
    <t>UAB „Metaloidas“</t>
  </si>
  <si>
    <t>2016-03-15 iki 2016-10-31</t>
  </si>
  <si>
    <t>UAB „Torgita“</t>
  </si>
  <si>
    <t>2016-12-05 (iki 2017-06-02)</t>
  </si>
  <si>
    <t>2012-10-12 (neterminuota)</t>
  </si>
  <si>
    <t>UAB Komunalinių įmonių kombinatas (iš aikštelės)</t>
  </si>
  <si>
    <t>2015-02-12 (2 metai)</t>
  </si>
  <si>
    <t>Elektrinės g. 14 A, Elektrėnai</t>
  </si>
  <si>
    <t>Gilučių k.</t>
  </si>
  <si>
    <t>Kietaviškių k.</t>
  </si>
  <si>
    <t>Beižionių k.</t>
  </si>
  <si>
    <t>Pastrėvio k.</t>
  </si>
  <si>
    <t>Kazokiškių k.</t>
  </si>
  <si>
    <t>2016.04.11 (galioja 5 metai su galimybe pratesti 3 metų laikotarpiui)</t>
  </si>
  <si>
    <t>SĮ  Telšių butų ūkis</t>
  </si>
  <si>
    <t>UAB  „Ecoservice“                 UAB „Atliekų tvarkymo centras“</t>
  </si>
  <si>
    <t>Smulkios elektros ir elektroninės įrangoa atliekų surinkimas</t>
  </si>
  <si>
    <t xml:space="preserve">UAB Žalvaris,                          EMP Recycling,                          UAB „Kuusakoski“,            UAB „Karavanas“,             UAB„Baltijos perdirbimas“  UAB „Diltrus“                      UAB „Utilsa“ </t>
  </si>
  <si>
    <t>UAB „EMP recycling“,            UAB „Atliekų tvarkymo centras“</t>
  </si>
  <si>
    <t>VšĮ "Elaktronikos gamintojų ir importuotojų organizacija"</t>
  </si>
  <si>
    <t>Sutartis pasirašyta 2016-02-02</t>
  </si>
  <si>
    <t>UAB „Diltrus“, UAB „Utilsa“</t>
  </si>
  <si>
    <t>Pasirašymo data 2016-02-02 Galiojimo terminas  - sutarties galiojimas pratęsiamas vienerius metus, tokių skaičius neribojamas</t>
  </si>
  <si>
    <t>UAB MAATC, UAB "Ekonovus"</t>
  </si>
  <si>
    <t>Joskaudų k., Kretingos r.</t>
  </si>
  <si>
    <t>UAB "Žalvaris", UAB "Karavanas"</t>
  </si>
  <si>
    <t>Pakuotės atliekos, elektros ir elektroninės įrangos atliekos</t>
  </si>
  <si>
    <t>2016 m. birželio 1</t>
  </si>
  <si>
    <t>2016 birželio 1 d.</t>
  </si>
  <si>
    <t>juridinis asmuo (asmenys), kuriems Acsociacija "EEPA" pavedė vykdyti dalį ar visus įsipareigojimus</t>
  </si>
  <si>
    <t>UAB Žalvaris</t>
  </si>
  <si>
    <t>Pagal sutarties 1 priedą</t>
  </si>
  <si>
    <t>UAB Ecoservice projektai</t>
  </si>
  <si>
    <t>UAB Ecoservice projektai (iš aikštelių)</t>
  </si>
  <si>
    <t>UAB Ecoservice projektai, VšĮ Žaliasis taškas</t>
  </si>
  <si>
    <t>UAB Ecoservice projektai, VšĮ Pakuočių tvarkymo organizacija</t>
  </si>
  <si>
    <t>UAB ,,Recycling"</t>
  </si>
  <si>
    <t>2014 m. sausio 2 d.</t>
  </si>
  <si>
    <t xml:space="preserve">UAB ,,Ekometa" </t>
  </si>
  <si>
    <t>2016 m. gruodžio 6 d.</t>
  </si>
  <si>
    <t>UAB ,,Diltrus" ir UAB ,,Utilsa"</t>
  </si>
  <si>
    <t>2016 m. kovo 2 d.</t>
  </si>
  <si>
    <t xml:space="preserve">2016 m. gegužės 11 d. </t>
  </si>
  <si>
    <t xml:space="preserve">UAB Ekonovus </t>
  </si>
  <si>
    <t>2016-03-15  galioja iki 2016-10-31</t>
  </si>
  <si>
    <t>UAB " Torgita"</t>
  </si>
  <si>
    <t>2016-12-5 galioja iki 2017-06-2 (pratęsimas 2 mėn.)</t>
  </si>
  <si>
    <t>UAB „Telšių keliai“ UAB KRATC</t>
  </si>
  <si>
    <t>*informacija parengta savivaldybių ataskaitų duomenų pagrindu</t>
  </si>
  <si>
    <t>Visi duomenys parengti savivaldybių ataskaitų duomenų pagrindu, kurios yra teikiamos Aplinkos agentūrai iki kovo 1 d.</t>
  </si>
  <si>
    <t>Alytaus m. savivald. biudžeto lėšos, Aplinkos apsaugos rėmimo specialioji programa</t>
  </si>
  <si>
    <t>Alytaus apskrities priešgaisrinė gelbėjimo valdyba, Savivaldybė pirko sorfentų naftos produktams surinkti, UAB 2MP, UAB "Ekonovus"</t>
  </si>
  <si>
    <t>UAB „Ecoservice projektai“ (iš aikštelių)</t>
  </si>
  <si>
    <t>2018-02-21 (1 metai su galimybe pratęsti 2 kartus)</t>
  </si>
  <si>
    <t>2017-06-06 (2 metai su galimybe pratęsti dar 1 metams))</t>
  </si>
  <si>
    <t>UAB „Ekobazė"</t>
  </si>
  <si>
    <t>2017-07-12 (2 metai su galimybe pratęsti dar 1 metams)</t>
  </si>
  <si>
    <t>Alytaus m. sav.</t>
  </si>
  <si>
    <t>UAB Atliekų tvarkymo centras, UAB EMP recycling arba kitas diegėjo parinktas parinktas atliekų tvarkytojas</t>
  </si>
  <si>
    <t>2013.11.18 . Galioja iki 2014-11-18 su galimybe pratęsti vieneriems metams. Ptaręsimų skaičius neribojamas.</t>
  </si>
  <si>
    <t>UAB EMP recycling, UAB Žalvaris, UAB Kuusakoski, UAB Karavanas LT, UAB Metrail</t>
  </si>
  <si>
    <t>UAB EMP recycling, UAB Žalvaris,  UAB Karavanas LT, UAB Utilsa</t>
  </si>
  <si>
    <t>Elektronikos ir elektoninės įrangos bei baterijų ir akumuliatorių atliekos</t>
  </si>
  <si>
    <t xml:space="preserve">2017.10.16. Galioja iki 2018.10.16, su galimybe pratęsti vieneriems metams. Pratęsimų skaičius neribojamas. </t>
  </si>
  <si>
    <t>Autogamintojų ir importuotojų asociacija</t>
  </si>
  <si>
    <t>Padangos, vidaus degimo variklių tepalas,kuras, oro filtrai, automobilių hidraulinių (tepalų) amortizatoriai, baterijųos ir akumuliatoriai)</t>
  </si>
  <si>
    <t xml:space="preserve">2017.10.20 Galioja iki 2018.10.20, su galimybe pratęsti vieneriems metams. Pratęsimų skaičius neribojamas. </t>
  </si>
  <si>
    <t>Alytaus m. sav</t>
  </si>
  <si>
    <t xml:space="preserve">savivaldybės biudžetas </t>
  </si>
  <si>
    <t>UAB Metaloidas (laikinoji sutartis)</t>
  </si>
  <si>
    <t>UAB Marijampolės švara</t>
  </si>
  <si>
    <t>UAB Druskininkų komunalinis ūkis, VšĮ Žaliasis taškas</t>
  </si>
  <si>
    <t>UAB Druskininkų komunalinis ūkis, VšĮ Pakuočių tvarkymo organizacija</t>
  </si>
  <si>
    <t>2016-05-11 (+1)</t>
  </si>
  <si>
    <t xml:space="preserve">Asociacija EEPA, VšĮ Elektronikos gamintojų ir importuotojų organizacija, VšĮ Ekošviesa, UAB ,,EMP recycling“, UAB ,,Žalvaris“, UAB ,,Kuusakoski“, UAB ,,Karavanas LT“, 
UAB ,,Metrail“
</t>
  </si>
  <si>
    <t>Asociacija EEPA, UAB ,,Ekometra"</t>
  </si>
  <si>
    <t>2017-08-04 (+1)</t>
  </si>
  <si>
    <t>VšĮ ,,Elektronikos gamintojų ir importuotojų organizacija", UAB ,,EMP recycling" ir UAB ,,ARATC"</t>
  </si>
  <si>
    <t>2013 m. rugsėjo 4 d. Nr. 26-13-329 sutartis galioja iki 2015 m. gruodžio 31 d.</t>
  </si>
  <si>
    <t>2012 m. lapkričio 28 d. Nr. 12-P01-00339 sutartis galioja 4 metus</t>
  </si>
  <si>
    <t>2014 m. sausio 2 d. Nr. 26-03 (7.7) sutartis galioja vienerius metus su pratęsimu</t>
  </si>
  <si>
    <t>Všį ,,Pakuočių tvarkymo organizacija"</t>
  </si>
  <si>
    <t>Všį ,,Pakuočių tvarkymo organizacija", UAB ,,Metrail"</t>
  </si>
  <si>
    <t>Pakuotės ir pakuočių atliekos iš specializuotų surinkimo vietų</t>
  </si>
  <si>
    <t>2015 m. balandžio 22 d.</t>
  </si>
  <si>
    <t xml:space="preserve">2015 m. balandžio 22 d. Nr. 87 sutartis galioja vienerius metus su galimybe pratęsti </t>
  </si>
  <si>
    <t>216 m. gruodžio 6 d. Nr. 26-397(6.6) sutartis galioja vienerius metus su pratęsimu</t>
  </si>
  <si>
    <t>2016 m. kovo 2 d. Nr. 26-96-(7.7) sutartis galioja vienerius metus su galimybe pratęsti</t>
  </si>
  <si>
    <t>2016 m. gegužės 11 d. Nr. 26-186-(7.7) sutartis galioja vienerius metus su galimybe pratęsti</t>
  </si>
  <si>
    <t>Asociacija ,,EEPA", UAB ,,Ekometa"</t>
  </si>
  <si>
    <t xml:space="preserve">2017 m. rugpjūčio 4 d. </t>
  </si>
  <si>
    <t>2017 m. rugpjūčio 4 d. Nr. 26-328-(7.7) sutartis galioja vienerius metus su galimybe pratęsti</t>
  </si>
  <si>
    <t>UAB Ecoservice Projektai, VšĮ Pakuočių tvarkymo organizacija</t>
  </si>
  <si>
    <t>2015-09-07 (1+1+1)</t>
  </si>
  <si>
    <t>UAB Ekobazė</t>
  </si>
  <si>
    <t>2017-07-12 (2+1)</t>
  </si>
  <si>
    <t>Elektros ir elektroninė įranga, baterijos, akumuliatoriai</t>
  </si>
  <si>
    <t>2016-05-16 neterminuota</t>
  </si>
  <si>
    <t xml:space="preserve">2013-12-31 neterminuota  </t>
  </si>
  <si>
    <r>
      <t>UAB ,,Alytaus regiono atliekų tvarkymo centras</t>
    </r>
    <r>
      <rPr>
        <sz val="12"/>
        <color indexed="8"/>
        <rFont val="Calibri"/>
        <family val="2"/>
        <charset val="186"/>
      </rPr>
      <t>“</t>
    </r>
  </si>
  <si>
    <r>
      <t>VšĮ ,,Elektronikos gamintojų ir inportuotojų organizacija</t>
    </r>
    <r>
      <rPr>
        <sz val="12"/>
        <color indexed="8"/>
        <rFont val="Calibri"/>
        <family val="2"/>
        <charset val="186"/>
      </rPr>
      <t>“</t>
    </r>
  </si>
  <si>
    <t>Jonalaukio k., Ruklos sen.,
Jonavos r.</t>
  </si>
  <si>
    <t>Gudžionių g. 4, Jonava</t>
  </si>
  <si>
    <t>Darbininkų g. 19, Jonava</t>
  </si>
  <si>
    <t>Kauno g. 108, Jonava</t>
  </si>
  <si>
    <t>Darbininkų g., Upninkų k.,
Upninkų sen., Jonavos r.</t>
  </si>
  <si>
    <t xml:space="preserve">Piliakalnio g., Ruklos mstl., Jonavos r. </t>
  </si>
  <si>
    <t>Blauzdžių k., Žeimių sen., Jonavos r.</t>
  </si>
  <si>
    <t>2017.04.02-2025.04.01</t>
  </si>
  <si>
    <t>Sutartis pasirašyta 2013-11-21; 
Galiojimo terminas  2018-12-31</t>
  </si>
  <si>
    <t>Sutartis pasirašyta 2016-05-30; 
Galiojimo terminas  2018-12-31</t>
  </si>
  <si>
    <t>2013-10-09</t>
  </si>
  <si>
    <t>SĮ "Kaišiadorių paslaugos",  UAB „Kelmynas“</t>
  </si>
  <si>
    <t>Vytauto Didžiojo g. 136, Kaišiadorys</t>
  </si>
  <si>
    <t xml:space="preserve">Bendradarbiavimo sutartis Nr. GA/06/09-01/Nr SS-23. su VšĮ "Gamtos ateitis" Pakuočių atliekų tvarkymo organizavimo ir paslaugos teikimo laikinoji sutartis  2015-06-09. </t>
  </si>
  <si>
    <t xml:space="preserve">2013-07-19, sutartis pratęsta </t>
  </si>
  <si>
    <t xml:space="preserve">2013-05-16, sutartis pratęsta </t>
  </si>
  <si>
    <t>Aplinkos apsaugos rėmimo programa, savivaldybės biudžeto lėšos</t>
  </si>
  <si>
    <t>35566.02</t>
  </si>
  <si>
    <t>ŽAKA</t>
  </si>
  <si>
    <t>Energetikų g. 60, Kaunas</t>
  </si>
  <si>
    <t>Raudondvario pl. 155D, Kaunas</t>
  </si>
  <si>
    <t>Kuršių g. 9E, Kaunas</t>
  </si>
  <si>
    <t>Palemono g. 12E, Kaunas</t>
  </si>
  <si>
    <t>Vandžiogalos 92B, Kaunas</t>
  </si>
  <si>
    <t>Chemijos 4E, Kaunas</t>
  </si>
  <si>
    <t>Ašigalio g. 20A, Kaunas</t>
  </si>
  <si>
    <t>Julijanavos g. 1A, Kaunas</t>
  </si>
  <si>
    <t>Nemajūnų g. 15A, Kaunas</t>
  </si>
  <si>
    <t xml:space="preserve">Elektros ir elektroninės įrangos ir baterijų bei akumuliatorių atliekos:
Dienos šviesos lempos ir kitos atliekos, kuriose yra gyvsidabrio
Nebenaudojama įranga, kurioje yra chlorfluorangliavandenilių
Nebenaudojama elektros ir  elektroninė  įranga, nenurodyta 20 01 21 ir    20 01 23 , kurioje yra pavojingų sudedamųjų dalių
Nebenaudojama elektros ir elektroninė įranga, nenurodyta 20 01 21, 20 01 23, ir 20 01 35
Baterijos ir akumuliatoriai, nurodyti 16 06 01, 16 06 02 arba 16 06 03, nerūšiuotos baterijos ar akumuliatoriai, kuriuose yra tos baterijos;Baterijos ir akumuliatoriai, nenurodyti 20 01 33.
Apmokestinamųjų gaminių (nešiojamų baterijų) atliekos:
Švino akumuliatoriai
Nikelio-kadmio akumuliatoriai
Gyvsidabrio baterijos
Šarminės baterijos (išskyrus 16 06 03)
Kitos baterijos ir akumuliatoriai
Baterijos ir akumuliatoriai, nurodyti 16 06 01, 16 06 02 arba 16 06 03, nerūšiuotos baterijos ar akumuliatoriai, kuriuose yra tos baterijos
Stambūs namų apyvokos prietaisai, išskyrus prietaisus su šaldymo įranga;
Stambūs namų apyvokos prietaisai su šaldymo įranga
Elektriniai radiatoriai (tepaliniai)
Oro kondicionavimo prietaisai
Smulkūs namų apyvokos prietaisai
IT ir telekomunikacinė įranga, išskyrus kompiuterių monitorius
Spausdintuvai
Kompiuterių monitoriai
Vartojimo įranga išskyrus televizorius
Televizoriai
Apšvietimo įranga, išskyrus dujošvytes lempas
Dujošvytės lempos (tiesios fluorescencinės lempos, kompaktinės fluorescencinės lempos,
didelio ryškumo išlydžio lempos, įskaitant suslėgto natrio lempas ir metalų halidų lempas,
žemo sleėgio natrio lempos)
Elektros ir elektroniniai įrankiai
Žaislai, laisvalaikio ir sporto įranga
Medicininiai prietaisai
Stebėsenos ir kontrolės prietaisai
</t>
  </si>
  <si>
    <t>VšĮ „Elektros gamintojų ir importuotojų organizacija“</t>
  </si>
  <si>
    <t xml:space="preserve">Dienos šviesos lempos ir kitos atliekos, kuriose yra gyvsidabrio
Nebenaudojama įranga, kurioje yra chlorfluorangliavandenilių
Nebenaudojama elektros ir  elektroninė  įranga, nenurodyta 20 01 21 ir    20 01 23 , kurioje yra pavojingų sudedamųjų dalių
Nebenaudojama elektros ir elektroninė įranga, nenurodyta 20 01 21, 20 01 23, ir 20 01 35
Baterijos ir akumuliatoriai, nurodyti 16 06 01, 16 06 02 arba 16 06 03, nerūšiuotos baterijos ar akumuliatoriai, kuriuose yra tos baterijos;
Baterijos ir akumuliatoriai, nenurodyti 20 01 33.
</t>
  </si>
  <si>
    <t>2016 04 18 
Galioja iki 2018 04 26</t>
  </si>
  <si>
    <t>2016 08 31 
Galioja iki 2018 08 31</t>
  </si>
  <si>
    <t>UAB "Ekonovus", UAB "Kauno švara"</t>
  </si>
  <si>
    <t>2007 m. liepos 31 d. Nr. S-655, galioja 5 metus (pratęsta iki konkurso pabaigos)</t>
  </si>
  <si>
    <t>2007 m. liepos 31 d. Nr. S-656, galioja 5 metus (pratęsta iki konkurso pabaigos)</t>
  </si>
  <si>
    <t>Elektronikos atliekų surinkimas</t>
  </si>
  <si>
    <t>2013.09.30 Nr. S-1177; 2015.06.09 Nr. S-686 (pasirašytas papildomas susitarimas, sutartis prasitęsia automatiškai, jei nei viena šalis nepareiškia kitaip).</t>
  </si>
  <si>
    <t>2016-06-02 Nr. S-723. Galioja vienerius metus nuo pasirašymo datos, nei vienai šaliai nepareiškus kitaip, sutarties terminas prasitęsia dar vieneriems metams).</t>
  </si>
  <si>
    <t>Autogamintojų ir importuotojų asociacija AGIA</t>
  </si>
  <si>
    <t xml:space="preserve">Apmokestinamųjų gaminių atliekos (padangos, vidaus degimo variklių tepalai, kuro, oro filtrai, automobilių hidrauliniai amortizatoriai, baterijos, akumuliatoriai ), alyvos atliekos. </t>
  </si>
  <si>
    <t>2017-10-06 Nr. S-969. Galioja vienerius metus nuo pasirašymo datos, nei vienai šaliai nepareiškus kitaip, sutarties terminas prasitęsia dar vieneriems metams).</t>
  </si>
  <si>
    <t>2017-03-03 Nr. S-278. Galioja vienerius metus nuo pasirašymo datos.</t>
  </si>
  <si>
    <t>J. Basanavičiaus g. 97A ( už Kėdainių miesto katilinės)</t>
  </si>
  <si>
    <t>Zabieliškio k., Kėdainių raj.</t>
  </si>
  <si>
    <t>UAB" Atliekų tvarkymo centras" ir UAB "EMP recysling"</t>
  </si>
  <si>
    <t>Asociacija "GIA"</t>
  </si>
  <si>
    <t>2013.04.26 galioja iki atskiro pranešimo</t>
  </si>
  <si>
    <t>UAB" EMP recysling", UAB "Žalvaris"</t>
  </si>
  <si>
    <t>Aplinkos apsaugos rėmimo specialioji programa</t>
  </si>
  <si>
    <t>2010 m. vasario 3 d. galioja iki 2018 m. gruodžio 31 d.</t>
  </si>
  <si>
    <t>Elektros ir elektroninės įrangos atliekos.</t>
  </si>
  <si>
    <t>2013 m. spalio 30 d.</t>
  </si>
  <si>
    <t>2013 m. spalio 30 d. galioja iki 2018 m. gruodžio 31 d.</t>
  </si>
  <si>
    <t>66612,60 Eur     (pagal 2015-03-16 sutartį Nr. AS-198)</t>
  </si>
  <si>
    <t>20 757</t>
  </si>
  <si>
    <t>Ankštakių kaimas, Kretingos rajonas</t>
  </si>
  <si>
    <t>2009-09-31 Nr. S1-625  Neterminuota</t>
  </si>
  <si>
    <t xml:space="preserve">Smulkiosios elektros ir elektroninės įrangos atliekų surinkimas </t>
  </si>
  <si>
    <t xml:space="preserve">
2014-05-07 
(neterminuota)
</t>
  </si>
  <si>
    <t>UAB "Neringos komunalininkas"</t>
  </si>
  <si>
    <t>2015-06-17 - 2017-12-31</t>
  </si>
  <si>
    <t>2016-06-08 - 2017-12-31</t>
  </si>
  <si>
    <t>2017-12-05  24 mėn.</t>
  </si>
  <si>
    <t>apmokestinamųjų gaminių, pakuočių, elektros ir elektroninės įrangos, alyvų atliekos, eksploatuoti netinkamos transporto priemonės</t>
  </si>
  <si>
    <t>2015 m. birželio 17 d.</t>
  </si>
  <si>
    <t>2015  m. birželio 17 d. iki  2017 m. gruodžio 31 d.</t>
  </si>
  <si>
    <t>2014 m. balandžio 24 d.</t>
  </si>
  <si>
    <t>2014-04-24 iki 2017 m. gruodžio 31 d.</t>
  </si>
  <si>
    <t>2016 m. birželio 08 d.</t>
  </si>
  <si>
    <t>2016 m. birželio 8 d. Iki 2017 m.  gruodžio 31 d.</t>
  </si>
  <si>
    <t>"Mišrių komunalinių atliekų surinkimo Marijampolės regiono teritorijoje ir jų transportavimo į apdorojimo įrenginius paslaugų teikimo sutartis Nr. 2017/4-68", pasirašyta 2017-11-13. Sutartries galiojimo laikotarpis - 5 metai nuo Sutarties įsigaliojimo dienos, su galimybe pratęsti Sutartį metams.</t>
  </si>
  <si>
    <t>Automobiliniai oro, kuro filtrai 16 01 21
Automobiliniai tepalo filtrai 16 01 07
Atidirbta tepalinė alyva 13 02 08
Automobilių amortizatoriai 16 01 21
Metalinė pakuotė 15 01 04
Švino akumuliatoriai 16 06 01
Dienos šviesos lempos 20 01 21
Baterijos ir akumuliatoriai, nurodyti (16 06 01, 16 06 02 arba 16 06 03) 20 01 33
Baterijos ir akumuliatoriai, nenurodyti (20 01 33) 20 01 34
Nebenaudojama  elektros  ir  elektroninė  įranga, nenurodyta 20 01 21 ir 20 01 23, kurioje yra pavojingų sudedamųjų dalių  20 01 35
Nebenaudojama  elektros  ir  elektroninė  įranga, nenurodyta (20 01 21, 20 01 23 ir 20 01 35)  20 01 36</t>
  </si>
  <si>
    <t>2015 m. vasario mėn. 26 d.</t>
  </si>
  <si>
    <t>2015.02.26 - terminas - 3 m.</t>
  </si>
  <si>
    <t>16 02 11* nebenaudojama įranga, kurioje yra chlorfluorangliavandenilių, hidrochlorfluorangliavandenilių, hidrofluorangliavandenilių (HCFC, HFC);
16 02 12* nebenaudojama įranga, kurioje yra grynojo asbesto;
16 02 13 nebenaudojama įranga, kurioje yra pavojingų sudedamųjų dalių, nenurodytų 
16 02 09–16 02 12;
16 02 14 nebenaudojama įranga, nenurodyta 16 02 09–16 02 13;
16 02 15* pavojingos sudedamosios dalys, išimtos iš nebenaudojamos įrangos;
16 02 16 sudedamosios dalys, išimtos iš nebenaudojamos įrangos, nenurodytos 16 02 15;
20 01 23 nebenaudojama įranga, kurioje yra chlorfluorangliavandenilių;
20 01 35* nebenaudojama elektros ir elektroninė įranga (EEĮ) nenurodyta 20 01 21 ir 20 01 23, kurioje yra pavojingų sudedamųjų dalių;
20 01 36  nebenaudojama elektros ir elektroninė įranga (EEĮ) nenurodyta 20 01 21, 20 01 23 ir 20 01 35</t>
  </si>
  <si>
    <t>2013 m. lapkričio mėn. 8 d.</t>
  </si>
  <si>
    <t>2013 m. lapkričio mėn. galiojimo terminas - 1 metai, su galimybe pratęsti dar 1 metams. Galiojimo terminas pratęstas.</t>
  </si>
  <si>
    <t>16 02 11* nebenaudojama įranga, kurioje yra chlorfluorangliavandenilių, hidrochlorfluorangliavandenilių, hidrofluorangliavandenilių (HCFC, HFC);
16 02 12* nebenaudojama įranga, kurioje yra grynojo asbesto;
16 02 13 nebenaudojama įranga, kurioje yra pavojingų sudedamųjų dalių, nenurodytų 
16 02 09–16 02 12;
16 02 14 nebenaudojama įranga, nenurodyta 16 02 09–16 02 13;
16 02 15* pavojingos sudedamosios dalys, išimtos iš nebenaudojamos įrangos;
16 02 16 sudedamosios dalys, išimtos iš nebenaudojamos įrangos, nenurodytos 16 02 15;
20 01 21* dienos šviesos lempos ir kitos atliekos, kuriose yra gyvsidabrio;
20 01 23 nebenaudojama įranga, kurioje yra chlorfluorangliavandenilių;
20 01 35* nebenaudojama elektros ir elektroninė įranga (EEĮ) nenurodyta 20 01 21 ir 20 01 23, kurioje yra pavojingų sudedamųjų dalių;
20 01 36  nebenaudojama elektros ir elektroninė įranga (EEĮ) nenurodyta 20 01 21, 20 01 23 ir 20 01 35</t>
  </si>
  <si>
    <t>2014 m. liepos 24 d.</t>
  </si>
  <si>
    <t>2014 m. liepos 24 d. galiojimo terminas - 1 metai, su galimybe pratęsti dar 1 metams. Galiojimo terminas pratęstas.</t>
  </si>
  <si>
    <t>Asociacija "Autogamintojų ir importuotojų asociacija"</t>
  </si>
  <si>
    <t>Švino akumuliatoriai 16 06 01; Baterijos ir akumuliatoriai, nurodyti (16 06 01, 16 06 02 arba 16 06 03) 20 01 33;  Baterijos ir akumuliatoriai, nenurodyti (20 01 33) 20 01 34; Padangos 16 01 03; Tepalų filtrai 16 01 07*;  
 pavojingos sudedamosios dalys, nenurodytos 16 01 07–16 01 11, 16 01 13 ir 16 01 14 - 16 01 21*; Kita variklio, pavarų dėžės ir tepalinė alyva 13 02 08*</t>
  </si>
  <si>
    <t>2017 m. lapkričio mėn. 10 d.</t>
  </si>
  <si>
    <t>2017 m. lapkričio mėn. 10 d. - galioja iki tol, kol Šalys susitars dė jos nutraukimo.</t>
  </si>
  <si>
    <t>Asociacija "Gamintojų ir importuotojų asociacija"</t>
  </si>
  <si>
    <t xml:space="preserve">16 06 02* nikelio-kadmio akumuliatoriai
16 06 03* gyvsidabrio baterijos
16 06 04 šarminės baterijos (išskyrus 16 06 03)
16 06 05 kitos baterijos ir akumuliatoriai
20 01 33* baterijos ir akumuliatoriai, nurodyti 16 06 01, 16 06 02       arba 16 06 03, nerūšiuotos baterijos ar akumuliatoriai, kuriuose yra tos baterijos
20 01 34 baterijos ir akumuliatoriai, nenurodyti 20 01 33
16 01 07* vidaus degimo variklių tepalų filtrai
16 01 21* vidaus degimo variklių degalų filtrai
16 01 21* vidaus degimo variklių įsiurbimo oro filtrai 16 01 21* automobilių hidrauliniai (tepaliniai) amortizatoriai 13 02 04*  mineralinė chlorintoji variklio, pavarų dėžės ir tepamoji  alyva
13 02 05*   mineralinė nechlorintoji variklio, pavarų dėžės ir tepamoji alyva
13 02 06*     sintetinė variklio, pavarų dėžės ir tepamoji alyva
13 02 07*     lengvai biologiškai skaidi variklio, pavarų dėžės ir tepamoji alyva
13 02 08*     kita variklio, pavarų dėžės ir tepamoji alyva
</t>
  </si>
  <si>
    <t>2017 m. gruodžio mėn. 19 d.</t>
  </si>
  <si>
    <t>2017 m. gruodžio mėn. 19 d. Galioja iki 2019 m. gruodžio 31 d.</t>
  </si>
  <si>
    <t>„Mišrių komunalinių atliekų surinkimo Marijampolės regiono teritorijoje ir jų tranpsortavimo į apdorojimo įrenginius bei didžiųjų ir specifinių atliekų priėmimo aikštelių eksploatavimo paslaugų pirkimo sutartis Nr. 2017/4-17“, pasirašyta 2017-03-31, galiojanti iki 2018-03-31.</t>
  </si>
  <si>
    <t>Vokiečių g. 10, Marijampolė</t>
  </si>
  <si>
    <t>Vasaros g. 16, Marijampolė</t>
  </si>
  <si>
    <t>1037.73</t>
  </si>
  <si>
    <t>UAB„Biržų komunalinis ūkis“, UAB „Biržų butų ūkis“, UAB „Apaščia“</t>
  </si>
  <si>
    <t>Krantinės g. 1, Biržų k., Širvėnos sen., Biržų r.</t>
  </si>
  <si>
    <t>Kosmonautų g. 8, Vabalninko m., Biržų r.</t>
  </si>
  <si>
    <t>UAB „Ecoservice projektai“ sutartis pasirašyta su Panevėžio RATC</t>
  </si>
  <si>
    <t>Nuo 2016 m. liepos 22 d. komunalinių atliekų tvarkymo administravimas  pagal sutartį  Nr. SS-36 atiduotas  Panevėžio RATC, sutartis su UAB „Ekoservice projektai“ nuo 2017 m. spalio 1 d. penkeriems metams.</t>
  </si>
  <si>
    <t>Suderinta 2017-11-20</t>
  </si>
  <si>
    <t>2017-11-20, galioja iki 2018-12-31</t>
  </si>
  <si>
    <t>UAB„Apaščia“</t>
  </si>
  <si>
    <t>Suderinta 2017-09-27</t>
  </si>
  <si>
    <t>2017-09-27-04-22, galioja iki 2018-01-31</t>
  </si>
  <si>
    <t>UAB "Kupiškio komunalininkas", UAB "Ekobazė'', UAB "Antrinio perdirbimo grupė", UAB "PRATC"</t>
  </si>
  <si>
    <t>2015-04-14 Nr. B5-04.14.02 iki 2018 m. balandžio 14 d.</t>
  </si>
  <si>
    <t>AB Panevėžio specialus autotransportas</t>
  </si>
  <si>
    <t>Panevėžio RATC</t>
  </si>
  <si>
    <t>VšĮ Elektronikos gamintojų ir importuotojų asociacija</t>
  </si>
  <si>
    <t>UAB Atliekų tvarkymo centras</t>
  </si>
  <si>
    <t>nuo sutarties pasirašymo datos iki 2015-12-31 (jei sutartis nenutraukiama automatiškai pratęsiama dar vieniems metams. Sutarties pratęsimų skaičius neribojimas)</t>
  </si>
  <si>
    <t>UAB EMP recycling</t>
  </si>
  <si>
    <t>elektros ir elektroninės įrangos atliekos ir baterijos ir akumuliatoriai</t>
  </si>
  <si>
    <t>nuo sutarties pasirašymo datos (jei sutartis nenutraukiama automatiškai pratęsiama dar vieniems metams. Sutarties pratęsimų skaičius neribojimas)</t>
  </si>
  <si>
    <t>UAB Kuusakoski</t>
  </si>
  <si>
    <t>UAB Karavanas LT</t>
  </si>
  <si>
    <t>UAB Metrail</t>
  </si>
  <si>
    <t xml:space="preserve">1. AB "Panevėžio specialus autotransportas"
 2. UAB "Antrinio perdirbimo grupė" </t>
  </si>
  <si>
    <t>1 (tekstilė)</t>
  </si>
  <si>
    <t>1 (metalai)</t>
  </si>
  <si>
    <t>AB „Panevėžio specialus autotransportas"</t>
  </si>
  <si>
    <t>2014 m. gruodžio 11 d. Galioja nuo 2015 m. sausio 1 d. iki 2024 m. gruodžio 31 d.</t>
  </si>
  <si>
    <t>UAB EMP recycling;       UAB Žalvaris;                 UAB Kuusakoski;            UAB Karavanas LT        UAB "Baltijos perdirbimas"</t>
  </si>
  <si>
    <t>Elektros ir elektroninės įrangos atliekos:                                 20 01 21* Dienos šviesos lempos;                20 01 23* Nebenaudojama įranga, kurioje yra chlorfluorangliavandenilių; 20 01 35* Nebenaudojama elektros ir elektroninė įranga nenurodyta 20 01 21 ir 20 01 23, kurioje yra pavojingų sudedamųjų dalių;                              20 01 36 Nebenaudojama elektros ir elektroninė įranga nenurodyta 20 01 21, 20 01 23, 20 01 35.</t>
  </si>
  <si>
    <t>2013 m. rugsėjo 13 d. Nr. 22-1006; galioja iki 2015 m. rugsėjo 12 d. Sutarties galiojimas gali būti pratęsiamas dar vieneriems metams.</t>
  </si>
  <si>
    <t>UAB "Atliekų tvarkymo centras";                         UAB EMP recycling</t>
  </si>
  <si>
    <t>Elektros ir elektroninės įrangos atliekos: 16 02 11* nebenaudojama įranga, kurioje yra chlorfluorangliavandenilių, hidrochlorfluorangliavandenilių, hidrofluorangliavandenilių (HCFC, HFC); 16 02 12* nebenaudojama įranga, kurioje yra grynojoasbesto; 16 02 13 nebenaudojama įranga, kurioje yra pavojingų sudedamųjų dalių, nenurodytų 16 02 09-16 02 12; 16 02 14 nebenaudojama įranga, nenurodyta 16 02 09-16 02 13; 16 02 15* pavojingos sudedamosios dalys, išimtos iš nebenaudojamos įrangos; 16 02 16 sudedamos dalys, išimtos iš nebenaudojamos įrangos, nenurodytos 16 02 15; 20 01 21* Dienos šviesos lempos; 20 01 23* Nebenaudojama įranga, kurioje yra chlorfluorangliavandenilių; 20 01 35* Nebenaudojama elektros ir elektroninė įranga nenurodyta 20 01 21 ir 20 01 23, kurioje yra pavojingų sudedamųjų dalių;                              20 01 36 Nebenaudojama elektros ir elektroninė įranga nenurodyta 20 01 21, 20 01 23, 20 01 35.</t>
  </si>
  <si>
    <t>2013 m. liepos 12 d. Nr. 22-859. Galioja iki 2015 m. gruodžio 31 d. Gali būti tęsiama neribotą laiką.</t>
  </si>
  <si>
    <t>15 01 02 - plastikinės pakuotės atliekos,                              15 01 01 - popieriaus ir kartono pakuotės,                                     15 01 07 - stiklo pakuotės atliekos,                 15 01 03 - medinės pakuotės atliekos,             15 01 02 - PET (polietilentereftalato) pakuotės atliekos,                               15 01 04 -  metalinės pakuotės atliekos, 15 01 05 - kombinuotos pakuotės atliekos.</t>
  </si>
  <si>
    <t>2014 m. sausio 27 d. Nr. 22-173. Galioja iki 2016 m. sausio 1d. Gali būti pratęsta neribotai.</t>
  </si>
  <si>
    <t>12 184</t>
  </si>
  <si>
    <t>22 735</t>
  </si>
  <si>
    <t xml:space="preserve">Savivaldybės, atliekas surenkančios įmonės lėšos </t>
  </si>
  <si>
    <t>13 154</t>
  </si>
  <si>
    <t xml:space="preserve">Beržytės g. 10, Garuckų k., Ramygalos sen., </t>
  </si>
  <si>
    <t>Savitiškio g.12, Panevėžys  (Panevėžio rajono savivaldybės gyventojai turi galimybę naudotis šia aikštele)</t>
  </si>
  <si>
    <t>Senamiesčiog. 114 B , Panevėžys  (Panevėžio rajono savivaldybės gyventojai turės galimybę naudotis šia aikštele)</t>
  </si>
  <si>
    <t>UAB ' ŠVAROS KOMANDA"</t>
  </si>
  <si>
    <t>2017.08.01 iki 2022- 12 -01</t>
  </si>
  <si>
    <t>UAB PANEVĖŽIO SPECIALUS AUTOTRANSPORTAS</t>
  </si>
  <si>
    <t>Antrinių žaliavų surinkimo sutartis 2017-03-01 -2019-03-01</t>
  </si>
  <si>
    <t>VšĮ  "Žaliasis taškas"</t>
  </si>
  <si>
    <t>pakuočių ir pakuočių atliekų tvarkymo</t>
  </si>
  <si>
    <t>2015 m.spalio 5 d.</t>
  </si>
  <si>
    <t>2015.10.05,  galioja iki 2017.01.01Numatytas pratęsimas</t>
  </si>
  <si>
    <t>elektros ir elektroninės įrangos,baterijų ir akumuliatorių</t>
  </si>
  <si>
    <t>2014 m. sausio 21 d.</t>
  </si>
  <si>
    <t>2014 -01-21, galioja iki 2015 - 12 - 31. Pratęsimų skaičius neterminuotas</t>
  </si>
  <si>
    <t>Savivaldybės biudžetas</t>
  </si>
  <si>
    <t>UAB „Antrinio perdirbimo grupė“, UAB Panevėžio regiono atliekų tvarkymo centras</t>
  </si>
  <si>
    <t xml:space="preserve">Pasirašyta 2013 m. gruodžio 2 d., galioja iki 2017 m. gruodžio 2 d. su galimybe kasmet pratęsti, bet ne daugiau kaip 5 kartus. Pratęsta iki 2018 m. gruodžio 2 d.  </t>
  </si>
  <si>
    <t>UAB 
„Pasvalio gerovė“</t>
  </si>
  <si>
    <t>2013.06.26, sutartis galioja iki 2015.12.31. Likus 1 mėn. iki sutarties galiojimo pabaigos ir nei vienai šaliai nepareiškus apie jos nutraukimą, sutartis pratęsiama dar 1 metams. Tokių pratęsimų skaičius neribojamas.</t>
  </si>
  <si>
    <t>Asociacijos EEPA pasirinkti operatoriai</t>
  </si>
  <si>
    <t>EEĮ, pavojingos atliekos</t>
  </si>
  <si>
    <t>2013.07.15, sutartis neterminuota, tačiau gali būti nutraukta raštu įspėjus prieš 30 dienų</t>
  </si>
  <si>
    <t>Donelaičio g. 16, Rokiškis</t>
  </si>
  <si>
    <t>Žaliųjų atliekų surinkimo aikštelė Ruzgų k. Rokiškio rajono savivaldybė</t>
  </si>
  <si>
    <t>Nepriklausomybės a. 12a, Rokiškis</t>
  </si>
  <si>
    <t>Pasirašyta 2002-12-30, galioja iki 2017-12-30</t>
  </si>
  <si>
    <t>UAB "Rokvesta" Bajorų atliekų tvarkymo centras</t>
  </si>
  <si>
    <t xml:space="preserve">UAB „Atliekų tvarkymo centras“, UAB „EMP recycling“ </t>
  </si>
  <si>
    <t xml:space="preserve">Elektros ir elektroninės įrangos atliekos:
16 02 11* nebenaudojama įranga, kurioje yra chlorfluorangliavandenilių, hidrochlorfluorangliavandenilių, hidrofluorangliavandenilių (HCFC, HFC);
16 02 12* nebenaudojama įranga, kurioje yra grynojo asbesto;
16 02 13  nebenaudojama įranga, kurioje yra pavojingų sudedamųjų dalių, nenurodytų 
16 02 09–16 02 12;
16 02 14 nebenaudojama įranga, nenurodyta 16 02 09–16 02 13;
16 02 15* pavojingos sudedamosios dalys, išimtos iš nebenaudojamos įrangos;
16 02 16 sudedamosios dalys, išimtos iš nebenaudojamos įrangos, nenurodytos 16 02 15;
20 01 21*   dienos šviesos lempos ir kitos atliekos, kuriose yra gyvsidabrio;
20 01 23  nebenaudojama įranga, kurioje yra chlorfluorangliavandenilių;
20 01 35*  nebenaudojama elektros ir elektroninė įranga (EEĮ) nenurodyta 20 01 21 ir 20 01 23, kurioje yra pavojingų sudedamųjų dalių;
20 01 36   nebenaudojama elektros ir elektroninė įranga (EEĮ) nenurodyta 20 01 21, 20 01 23 ir 20 01 35.
</t>
  </si>
  <si>
    <t xml:space="preserve">Elektros ir elektroninės įrangos bei baterijų ir akumuliatorių gamintojų ir importuotojų asociacija „EEPA“ </t>
  </si>
  <si>
    <t>20 01 33* Baterijos ir akumuliatoriai, nurodyti 16 06 01, 16 06 02 arba 16 06 03, nerūšiuotos baterijos ar akumuliatoriai, kuriuose yra tos baterijos Baterijos ir akumuliatoriai, nenurodyti 20 01 3316 02 11* nebenaudojama įranga, kurioje yra chlorfluorangliavandenilių, hidrochlorfluorangliavandenilių, hidrofluorangliavandenilių (HCFC, HFC);
16 02 12* nebenaudojama įranga, kurioje yra grynojo asbesto;
16 02 13  nebenaudojama įranga, kurioje yra pavojingų sudedamųjų dalių, nenurodytų 
16 02 09–16 02 12;
16 02 14 nebenaudojama įranga, nenurodyta 16 02 09–16 02 13;
16 02 15* pavojingos sudedamosios dalys, išimtos iš nebenaudojamos įrangos;
16 02 16 sudedamosios dalys, išimtos iš nebenaudojamos įrangos, nenurodytos 16 02 15;
20 01 21*   dienos šviesos lempos ir kitos atliekos, kuriose yra gyvsidabrio;
20 01 23  nebenaudojama įranga, kurioje yra chlorfluorangliavandenilių;
20 01 35*  nebenaudojama elektros ir elektroninė įranga (EEĮ) nenurodyta 20 01 21 ir 20 01 23, kurioje yra pavojingų sudedamųjų dalių;
20 01 36   nebenaudojama elektros ir elektroninė įranga (EEĮ) nenurodyta 20 01 21, 20 01 23 ir 20 01 35.</t>
  </si>
  <si>
    <t>2014 01 23</t>
  </si>
  <si>
    <t>2014 01 27</t>
  </si>
  <si>
    <t>Respublikos  g. 84 , Naujoji Akmenė</t>
  </si>
  <si>
    <t xml:space="preserve">Klykolių g., Akmenės m., Akmenės seniūnija </t>
  </si>
  <si>
    <t>Žagarės g., Kruopių k., Kruopių seniūnija</t>
  </si>
  <si>
    <t>Pergalės g. 42B, Papilė, Papilės seniūnija</t>
  </si>
  <si>
    <t>Miško g., Ventos mstl., Ventos seniūnija</t>
  </si>
  <si>
    <t>Galioja nuo 2011 m. kovo 21 d. iki  tol, kol Akmenės rajono savivaldybės taryba neatšaukia 2010 m.  Lapkričio 24 d. sprendimo Nr. T-251</t>
  </si>
  <si>
    <t>UAB „Joniškio spedicija“</t>
  </si>
  <si>
    <t>Smiltinės k., Kražių seniūnija</t>
  </si>
  <si>
    <t>Kuršių k., Tytuvėnų seniūnija</t>
  </si>
  <si>
    <t>Maironio g., Užventis, Užvenčio seniūnija</t>
  </si>
  <si>
    <t>Savivaldybės Aplinkos apsaugos rėmimo spec. programos lėšos</t>
  </si>
  <si>
    <t>UAB „Mažeikų komunalinis ūkis“, UAB „Skansk Byggservice“</t>
  </si>
  <si>
    <t xml:space="preserve">nuo 2016 m. vasario 19 d. ir galioja iki 2018 m. gruodžio 31 d. </t>
  </si>
  <si>
    <t>nuo 2016 m.kovo 22 d. ir galioja iki 2018 m. gruodžio 31 d. Sutartis su galimybe pratęsti vieneriems metams.</t>
  </si>
  <si>
    <t>nuo 2017 m.birželio 4 d. ir galioja iki 2018 m. birželio 4 d. Sutartis su galimybe  pratęsti, pratęsimų skaičius neribojamas.</t>
  </si>
  <si>
    <t>UAB „Švarinta“ </t>
  </si>
  <si>
    <t>Šiaulių g. 44, Meškuičių mstl., Meškuičių seniūnija</t>
  </si>
  <si>
    <t>Šiaulių g. 24A, Šakynos mstl., Šakynos seniūnija</t>
  </si>
  <si>
    <t>Jaunimo g. 1B, Raudėnų k., Raudėnų seniūnija</t>
  </si>
  <si>
    <t>Žalioji g. 20, Kužių mstl., Kužių seniūnija</t>
  </si>
  <si>
    <t>Turgaus skg. 11, Gruzdžių mstl., Gruzdžių seniūnija</t>
  </si>
  <si>
    <t>Vingio g. 1D, Voveriškių k., Šiaulių kaimiškoji seniūnija</t>
  </si>
  <si>
    <t>Žeimių g. 10F, Ginkūnų k., Ginkūnų seniūnija</t>
  </si>
  <si>
    <t>2017 m. rugpjūčio 16 d. Nr. VP1-230(3.67) Nr. S-17-202/1  Šiaulių rajono savivaldybės komunalinių  atliekų surinkimo ir transportavimo į jų vietas (įrenginius) paslaugų teikimo sutartis.</t>
  </si>
  <si>
    <t>nuo 2015m. Gruodžio 31 d. ir galioja iki 2017 m. rugpjūčio 31 d.</t>
  </si>
  <si>
    <t>UAB „Jurbarko komunalininkas“, UAB "Antrinio perdirbimo grupė",  UAB "Atliekų tvarkymo centras"</t>
  </si>
  <si>
    <t>Sutartis pasirašyta 2016-03-01</t>
  </si>
  <si>
    <t xml:space="preserve"> VšĮ "Ekošviesa"</t>
  </si>
  <si>
    <t>Sutarties galiojimas: iki 2017-12-31</t>
  </si>
  <si>
    <t>UAB "Jurbarko komunalininkas"</t>
  </si>
  <si>
    <t>Sutarties galiojimas: iki kitos sutarties suderinimo</t>
  </si>
  <si>
    <t>Sutarties galiojimas: iki tol, kol Šalys susitars dėl jos nutraukimo</t>
  </si>
  <si>
    <t>Sutarties galiojimas: iki sutartinių įsipareigojimų įvykdymo</t>
  </si>
  <si>
    <t>Sutarties galiojimas: iki bus suderinta ir įsigalios kita sutartis</t>
  </si>
  <si>
    <t>Jurbarko rajono savivaldybės administracija</t>
  </si>
  <si>
    <t>Sutartis pasirašyta 2015-03-20</t>
  </si>
  <si>
    <t>Sutarties galiojimas: iki 2018-03-20</t>
  </si>
  <si>
    <t>Sutarties galiojimas: iki visiško sutartinių įsipareigojimų įvykdymo</t>
  </si>
  <si>
    <t>Sutartis pasirašyta 2015-11-27</t>
  </si>
  <si>
    <t>Sutartis pasirašyta 2014-02-22</t>
  </si>
  <si>
    <t xml:space="preserve">Sutartis galiojimas: iki 2016-04-22 </t>
  </si>
  <si>
    <t>Sutarties galiojimas: iki visiško įsipareigojimų įvykdymo</t>
  </si>
  <si>
    <t>Sutartis pasirašyta 2014-07-11</t>
  </si>
  <si>
    <t>Sutarties galiojimas: iki 2016-07-10</t>
  </si>
  <si>
    <t>Sutartis pasirašyta 2014-11-11</t>
  </si>
  <si>
    <t>Sutarties galiojimas: iki 2016-11-11</t>
  </si>
  <si>
    <t>Sutartis pasirašyta 2009-04-30</t>
  </si>
  <si>
    <t>Koncesijos sutarties galiojimas: iki 2019 m.</t>
  </si>
  <si>
    <t>UAB "EMP recycling"; UAB "Žalvaris"; UAB "KUUSAKOSKI"; UAB "Karavanas LT", UAB "Baltijos Perdirbimas" UAB "Diltrus" UAB "Utilsa"</t>
  </si>
  <si>
    <t xml:space="preserve">Popieriaus, stiklo, plastiko, metalo, mišrios, kombinuotos pakuotės </t>
  </si>
  <si>
    <t>Popieriaus, stiklo, plastiko, metalo, mišrios, kombinuotos pakuotės</t>
  </si>
  <si>
    <t>Pasirašyta 2013-09-10 Galioja iki 2017-12-31</t>
  </si>
  <si>
    <t>Pasirašyta 2013-10-30 Terminas galioja iki sutartinių įsipareigojimų įvykdymo</t>
  </si>
  <si>
    <t>M. Jankaus g. 37</t>
  </si>
  <si>
    <t>DGASA/
ŽAKA</t>
  </si>
  <si>
    <t>UAB "Eciservice"</t>
  </si>
  <si>
    <t>Sutartis pasirašyta 2015-05-20</t>
  </si>
  <si>
    <t>Sutartis pasirašyta 2015-06-01</t>
  </si>
  <si>
    <t>Sutarties galiojimas: iki 2016-12-31</t>
  </si>
  <si>
    <t>Sutarties galiojimas: iki įsipareigojimų įvykdymo</t>
  </si>
  <si>
    <t>Pasirašyta 2016-01-15. Terminas galioja iki sutartinių įsipareigojimų įvykdymo</t>
  </si>
  <si>
    <t>Savivaldybės aplinkos apsaugos rėmimo spec.programos lėšos</t>
  </si>
  <si>
    <t>Pilies g. 3, Vingininkų k., Šilalės r.</t>
  </si>
  <si>
    <t>Paneročio k., Šilalės r.</t>
  </si>
  <si>
    <t>Sutartis galiojimas: iki įsipareigojimų įvykdymo</t>
  </si>
  <si>
    <t>Sutartis pasirašyta 2009-04-07</t>
  </si>
  <si>
    <t>Sutarties pasirašymo data 2016-01-15</t>
  </si>
  <si>
    <t>Galiojimo terminas iki sutartinių įsipareigojimų įvykdymo</t>
  </si>
  <si>
    <t>UAB "Kuusakoski"</t>
  </si>
  <si>
    <t>UAB "Karavans LT"</t>
  </si>
  <si>
    <t>UAB "Baltijos perdirbimas"</t>
  </si>
  <si>
    <t>UAB "Diltrus"</t>
  </si>
  <si>
    <t>UAB "Utilsa"</t>
  </si>
  <si>
    <t>Stiklo, popieriaus ir kartono, plastikinės, metalinės pakuotės</t>
  </si>
  <si>
    <t>Sutarties pasirašymo data 2016-06-30</t>
  </si>
  <si>
    <t xml:space="preserve"> UAB "EMP recycling"</t>
  </si>
  <si>
    <t>Galiojimo terminas iki įsipareigojimų įvykdymo</t>
  </si>
  <si>
    <t xml:space="preserve">Sutarties pasirašymo data 2013-09-10 </t>
  </si>
  <si>
    <t>Galiojimo terminas 2017-12-31</t>
  </si>
  <si>
    <t>Sutarties pasirašymo data 2013-10-30</t>
  </si>
  <si>
    <t>UAB „Ecoservice projektai“</t>
  </si>
  <si>
    <t>2017-10-30 –</t>
  </si>
  <si>
    <r>
      <t>16 06 01* švino akumuliatoriai, 16 06 02* nikelio-kadmio akumuliatoriai, 16 06 03* gyvsidabrio baterijos, 16 06 04 šarminės baterijos (išskyrus 16 06 03), 16 06 05 kitos beterijos ir akumuliatoriai, 20 01 33* baterijos ir akumuliatoriai, nurodyti 16 06 01, 16 06 02 arba 16 06 03, nerūšiuotos baterijos ar akumuliatoriai, kuriuose yra tos baterijos, 20 01 34 baterijos ir akumuliatoriai, nenurodyti 20 01 33, 16 01 07* vidaus degimo variklių tepalų filtrai, 16 01 21* vidaus degimo variklių kuro filtrai, 16 01 21* vidaus degimo variklių įsiurbimo oro filtrai,
16 01 21* automobilių hidrauliniai (tepaliniai) amortizatoriai.
13 01 04*chlorintosios emulsijos,13 01 05*nechlorintosios emulsijos,13 01 09*chlorintoji alyva hidraulinėms sistemoms, 13 01 10*nechlorintoji alyva hidraulinėms sistemoms, kurioje yra mineralų,13 01 11*sintetinė alyva hidraulinėms sistemoms,13 01 12*lengvai biologiškai suyranti alyva hidraulinėms sistemoms,13 01 13*kita alyva hidraulinėms sistemoms,13 02 04*mineralinė chlorintoji variklio, pavarų dėžės ir tepalinė alyva,13 02 05*mineralinė nechlorintoji variklio, pavarų dėžės ir tepalinė alyva,13 02 06*sintetinė variklio, pavarų dėžės ir tepalinė alyva,13 02 07*lengvai biologiškai suyranti variklio, pavarų dėžės ir tepalinė alyva,13 02 08*kita variklio, pavarų dėžės ir tepalinė alyva,13 03 06*mineralinė chlorintoji izoliacinė ir šilumą perduodanti alyva, nenurodyta 13 03 01,13 03 07* mineralinė nechlorintoji izoliacinė ir šilumą perduodanti alyva, 13 03 08*sintetinė izoliacinė ir šilumą perduodanti alyva, 13 03 09*lengvai biologiškai suyranti izoliacinė ir šilumą perduodanti alyva, 13 03 10*izoliacinė ir šilumą perduodanti alyva;
16 01 04* eksploatuoti netinkamos transporto priemonės, 16 01 06 eksploatuoti netinkamos transporto priemonės, kuriose nebėra nei skysčių, nei kitų pavojingų sudedamųjų dalių</t>
    </r>
    <r>
      <rPr>
        <sz val="11"/>
        <color indexed="8"/>
        <rFont val="Times New Roman"/>
        <family val="1"/>
        <charset val="186"/>
      </rPr>
      <t xml:space="preserve">
</t>
    </r>
  </si>
  <si>
    <t>20 01 36 Nebenaudojama elektros ir elektroninė įranga nenurodyta 20 01 21, 20 01 23 ir 20 01 35; 16 01 21* Automobiliniai kuro filtrai, 16 01 21* Automobiliniai oro filtrai, 16 01 07*Automobiliniai tepalo filtrai, 13 02 08*Atidirbta tepalinė alyva, 16 01 21*Automobiliniai amortizatoriai, 16 06 01*Švino akumuliatoriai, 15 01 04Metalinė pakuotė, (20 01 21*)**Dienos šviesos lempos ir kt. atliekos, (20 01 33*)**Baterijos ir akumuliatoriai, nurodyti 16 01 01, 16 06 02 ir 16 06 03, nerūšiuotos baterijos ir kt.,
(20 01 34)**Baterijos ir akumuliatoriai, nenurodyti 16 01 33, (20 01 35*)** Nebenaudojama elektros ir elektroninė įranga, nenurodyta 20 01 21ir 20 01 23, kurioje yra pavojingų sudedamųjų dalių</t>
  </si>
  <si>
    <t>UAB „Atliekų tvarkymo centras“,                          UAB „EMP recycling“</t>
  </si>
  <si>
    <r>
      <t>16 02 11*nebenaudojama įranga, kurioje yra chlorfluorangliavandenilių, hidrochlorfluorangliavandenilių, hidrofluorangliavandenilių (HCFC, HFC); 16 02 12* nebenaudojama įranga, kurioje yra grynojo asbesto; 16 02 13 nebenaudojama įranga, kurioje yra pavojingų sudedamųjų dalių, nenurodytų 16 02 09–16 02 12; 16 02 14 nebenaudojama įranga, nenurodyta 16 02 09–16 02 13; 16 02 15*pavojingos sudedamosios dalys, išimtos iš nebenaudojamos įrangos; 16 02 16sudedamosios dalys, išimtos iš nebenaudojamos įrangos, nenurodytos 16 02 15; 20 01 21*Dienos šviesos lempos ir kitos atliekos, kuriose yra gyvsidabrio; 20 01 23nebenaudojama įranga, kurioje yra chlorfluorangliavandenilių, 20 01 35* Nebenaudojama elektros ir elektroninė įranga (EEĮ) nenurodyta 20 01 21 ir 20 01 23,kurioje yra pavojingų sudedamųjų dalių; 20 01 36 Nebenaudojama elektros ir elektroninė įranga (EEĮ) nenurodyta 20 01 21, 20 01 23 ir 20 01 35</t>
    </r>
    <r>
      <rPr>
        <sz val="11"/>
        <rFont val="Arial"/>
        <family val="2"/>
        <charset val="186"/>
      </rPr>
      <t>.</t>
    </r>
  </si>
  <si>
    <t>2013-07-05 neribota</t>
  </si>
  <si>
    <r>
      <t>16 02 11*nebenaudojama įranga, kurioje yra chlorfluorangliavandenilių, hidrochlorfluorangliavandenilių, hidrofluorangliavandenilių (HCFC, HFC); 16 02 12* nebenaudojama įranga, kurioje yra grynojo asbesto; 16 02 13 nebenaudojama įranga, kurioje yra pavojingų sudedamųjų dalių, nenurodytų 16 02 09–16 02 12; 16 02 14 nebenaudojama įranga, nenurodyta 16 02 09–16 02 13; 16 02 15*pavojingos sudedamosios dalys, išimtos iš nebenaudojamos įrangos; 16 02 16sudedamosios dalys, išimtos iš nebenaudojamos įrangos, nenurodytos 16 02 15; 20 01 21*Dienos šviesos lempos ir kitos atliekos, kuriose yra gyvsidabrio; 20 01 23nebenaudojama įranga, kurioje yra chlorfluorangliavandenilių, 20 01 35* Nebenaudojama elektros ir elektroninė įranga (EEĮ) nenurodyta 20 01 21 ir 20 01 23,kurioje yra pavojingų sudedamųjų dalių; 20 01 36 Nebenaudojama elektros ir elektroninė įranga (EEĮ) nenurodyta 20 01 21, 20 01 23 ir 20 01 35</t>
    </r>
    <r>
      <rPr>
        <sz val="12"/>
        <color theme="1"/>
        <rFont val="Times New Roman"/>
        <family val="2"/>
        <charset val="186"/>
      </rPr>
      <t>.</t>
    </r>
  </si>
  <si>
    <t>15 01 01 popieriaus ir kartono atliekos, 15 01 02 plastikinės pakuotės atliekos, 15 01 04 metalinės pakuotės atliekos, 15 01 05 kombinuotos pakuotės atliekos popieriaus pagrindu, 15 01 07 stiklo pakuotės atliekos</t>
  </si>
  <si>
    <t>2013.07.16 iki 2018-07-16</t>
  </si>
  <si>
    <t>Asociacija AGIA</t>
  </si>
  <si>
    <t>16 06 01* švino akumuliatoriai, 16 06 02* nikelio-kadmio akumuliatoriai, 16 06 03* gyvsidabrio baterijos, 16 06 04 šarminės baterijos (išskyrus 16 06 03), 16 06 05 kitos beterijos ir akumuliatoriai, 20 01 33* baterijos ir akumuliatoriai, nurodyti 16 06 01, 16 06 02 arba 16 06 03, nerūšiuotos baterijos ar akumuliatoriai, kuriuose yra tos baterijos, 20 01 34 baterijos ir akumuliatoriai, nenurodyti 20 01 33, 16 01 07* vidaus degimo variklių tepalų filtrai, 16 01 21* vidaus degimo variklių kuro filtrai, 16 01 21* vidaus degimo variklių įsiurbimo oro filtrai, 16 01 21* automobilių hidrauliniai (tepaliniai) amortizatoriai, 13 01 09*chlorintoji alyva hidraulinėms sistemoms, 13 01 10*nechlorintoji alyva hidraulinėms sistemoms, kurioje yra mineralų,13 01 11*sintetinė alyva hidraulinėms sistemoms,13 01 12*lengvai biologiškai suyranti alyva hidraulinėms sistemoms,13 01 13*kita alyva hidraulinėms sistemoms,13 02 04*mineralinė chlorintoji variklio, pavarų dėžės ir tepalinė alyva, 13 02 08*kita variklio, pavarų dėžės ir tepalinė alyva,13 03 06*mineralinė chlorintoji izoliacinė ir šilumą perduodanti alyva, nenurodyta 13 03 01,13 03 07* mineralinė nechlorintoji izoliacinė ir šilumą perduodanti alyva, 13 03 08*sintetinė izoliacinė ir šilumą perduodanti alyva, 13 03 09*lengvai biologiškai suyranti izoliacinė ir šilumą perduodanti alyva, 13 03 10*izoliacinė ir šilumą perduodanti alyva;</t>
  </si>
  <si>
    <t>2017-09-27</t>
  </si>
  <si>
    <t>2017-09-27 – neribota</t>
  </si>
  <si>
    <t xml:space="preserve">Plungės rajono savivaldybės aplinkos apsaugos rėmimo specialiosios programos lėšos </t>
  </si>
  <si>
    <t>VšĮ "Padangų importuotojų organizacija"</t>
  </si>
  <si>
    <t>UAB "Veistas"</t>
  </si>
  <si>
    <t>2013-07-05 sutartis Nr. BT6-01-260</t>
  </si>
  <si>
    <t>2016-06-07 sutartis Nr. BT6-01-280</t>
  </si>
  <si>
    <t>Rietavo savivaldybės administracijos seniūnijos, įmonės, įstaigos, gyventojai, UAB „Valda“</t>
  </si>
  <si>
    <t xml:space="preserve">Sutartis pasirašyta 2013-07-22 </t>
  </si>
  <si>
    <t>Telšių rajono savivaldybės aplinkos apsaugos rėmimo specialiosios programos lėšos, Lietuvos aplinkos apsaugos investicijų fondo lėšos</t>
  </si>
  <si>
    <t>UAB„Telšių keliai“ ir      SĮ Telšių butų ūkis</t>
  </si>
  <si>
    <t>Pasirašyta 2012.01.24 ir galioja neterminuotai</t>
  </si>
  <si>
    <t>Pasirašyta 2016.04.14, galioja neterminuotai</t>
  </si>
  <si>
    <t>Pasirašyta 2013 m. liepos 19 d. galioja neterminuotai</t>
  </si>
  <si>
    <t>VŠĮ "Darom" lėšos, URATC lėšos, UAB Anykščių komunalinio ūkio lėšos, savivaldybės lėšos</t>
  </si>
  <si>
    <t>228 ir 6386 indv</t>
  </si>
  <si>
    <t>228 + 4000 indv</t>
  </si>
  <si>
    <t>241+6386</t>
  </si>
  <si>
    <t>241+5936</t>
  </si>
  <si>
    <t>134++3193 ind</t>
  </si>
  <si>
    <t>3193 ind</t>
  </si>
  <si>
    <t>UAB Anykščių komunalinis ūkis</t>
  </si>
  <si>
    <t>2011 m. gruodžio 29  d. Nr.  SU-949 iki 2018-12-31</t>
  </si>
  <si>
    <t>Sutartis dėl papildančios atliekų surinkimo sistemos  pasirašyta su  asociacija "EEPA"(operatoriai UAB "EMP recycling", UAB "Žalvaris",  UAB "Utilsa", UAB "Karavanas LT").</t>
  </si>
  <si>
    <t>2017 m. spalio 31 d. Nr. 1-SU-786 neterminuota</t>
  </si>
  <si>
    <t>Sutartis dėl papildančios atliekų surinkimo sistemos  pasirašyta su VšĮ "Elektronikos gamintojų ir importuotojų organizacijos" (operatoriai UAB "Atliekų tvarkymo centras", UAB "EMP recycling").</t>
  </si>
  <si>
    <t>2013-11-29, Nr. 1-SU-902, neterminuota</t>
  </si>
  <si>
    <t>Sutartis dėl papildančios atliekų surinkimo sistemos  pasirašyta su  Autogamintojų ir importuotojųasociacija "AGIA"(operatorius UAB "Žalvaris").</t>
  </si>
  <si>
    <t>2017 m. spalio 31 d. Nr. 1-SU-785  neterminuota</t>
  </si>
  <si>
    <t>Nenaudojama elektros, elektroninė įranga, apmokestinamųjų gaminių (nešiojamų baterijų, akumuliatorių) atliekos</t>
  </si>
  <si>
    <t>Apmokestinamųjų gaminių atliekos (akumuliatoriai, baterijos, padangos, tepalų filtrai), alyvų atliekos</t>
  </si>
  <si>
    <t>2013-11-29, neterminuota</t>
  </si>
  <si>
    <t>2017-10-31, neterminuota</t>
  </si>
  <si>
    <t>SĮ "Kompata", UAB "Utenos regioninis atliekų tvarkymop centas", VŠĮ "Mes darom"</t>
  </si>
  <si>
    <t>Savivaldybės įmonė "Kompata"</t>
  </si>
  <si>
    <t>2008-09-25 IKI 2012-12-31 Pratesta 2016m spalio 20 d. susitarimu Nr. R4-395</t>
  </si>
  <si>
    <t>UAB Utenos regiono atliekų centras</t>
  </si>
  <si>
    <t>2013 10 02</t>
  </si>
  <si>
    <t>2016 12 31</t>
  </si>
  <si>
    <t>UAB Ecoservice</t>
  </si>
  <si>
    <t>2011 10 20</t>
  </si>
  <si>
    <t>UAB "Karavanas LT", UAB "Baltic metal"</t>
  </si>
  <si>
    <t>2017 02 23</t>
  </si>
  <si>
    <t>Sutartis pasirašyta 2013-12-09. Galioja iki 2018-12-31</t>
  </si>
  <si>
    <t>234+5600 ind.</t>
  </si>
  <si>
    <t>234 +5600 ind.</t>
  </si>
  <si>
    <t>UAB "Atliekų tvarkymo centras"; UAB "EMP recycling"; UAB ,,Atliekų tvarkymas"</t>
  </si>
  <si>
    <t xml:space="preserve">Elektros ir elektroninės įrangos atliekos:
20 01 23* - nebenaudojama įranga, kurioje yra chlorfluorangliavandenilių 20 01 35* - nebenaudojama elektros ir elektroninė įranga, nenurodyta 20 01 21 ir 20 01 23, kurioje yra pavojingų sudedamųjų dalių
20 01 36 - nebenaudojama elektros ir elektroninė įranga, nenurodyta 20 01 21 ir 20 01 23, ir 20 01 35 
20 01 21* - dienos šviesos lempos ir kitos atliekos, kuriose yra gyvsidabrio. 16 02 11* nebenaudojama įranga, kurioje yra chlorfluorangliavandenilių, hidrochlorfluorangliavandenilių, hidrofluorangliavandenilių (HCFC, HFC) 16 02 12* nebenaudojama įranga, kurioje yra grynojo asbesto 16 02 13 nebenaudojama įranga, kurioje yra pavojingų sudedamųjų dalių, nenurodytų 16 02 09-16 02 12 16 02 14 nebenaudojama įranga, nenurodyta 16 02 09-16 02 13, 16 02 15* pavojingossudedamosios dalys, išimtos iš nebenaudojamos įrangos, 16 02 16 sudedamosios dalys, išimtos iš nebenaudojamos įrangos, nenurodytos 16 02 15. 
</t>
  </si>
  <si>
    <t xml:space="preserve">Sutartis Nr. S9-18, 5.2. punktas "Jei likus 1 mėnesiui iki Sutarties galiojimo pasibaigimo nė viena iš Šalių nepraneša kitai Šaliai apie sutarties nepratęsimą, Sutarties galiojimas pratęsiamas kitiems metams. Tokių pratęsimų skaičius neribojamas." </t>
  </si>
  <si>
    <t xml:space="preserve">Elektros ir elektroninės įrangos ir baterijų bei akumuliatorių atliekos:
20 01 23* - nebenaudojama įranga, kurioje yra chlorfluorangliavandenilių 20 01 35* - nebenaudojama elektros ir elektroninė įranga, nenurodyta 20 01 21 ir 20 01 23, kurioje yra pavojingų sudedamųjų dalių
20 01 36 - nebenaudojama elektros ir elektroninė įranga, nenurodyta 20 01 21 ir 20 01 23, ir 20 01 35 
20 01 21* - dienos šviesos lempos ir kitos atliekos, kuriose yra gyvsidabrio. 20 01 33*-baterijos ir akumuliatoriai, nurodyti 16 06 01, 16 06 02 arba 16 06 03, nerūšiuotos baterijos ar akumuliatoriai, kuriuose yra tos baterijos 20 01 34-baterijos ir akumuliatoriai, nenurodyti 20 01 33.                                                  16 06 01*Švino akumuliatoriai  16 06 02* Nikelio-kadmio akumuliatoriai 16 06 03* Gyvsidabrio baterijos 16 06 04 Šarminės baterijos (išskyrus 16 06 03) 16 06 05 Kitos baterijos ir akumuliatoriai 20 01 33* Baterijos ir akumuliatoriai, nurodyti 16 06 01, 16 06 02 arba 16 06 03, nerūšiuotos baterijos ar akumuliatoriai, kuriuose yra tos baterijos 20 01 34 Baterijos ir akumuliatoriai, nenurodyti 20 01 33 </t>
  </si>
  <si>
    <t xml:space="preserve">Sutartis Nr. S9-169, 5.2. punktas "Jei likus 1 mėnesiui iki Sutarties galiojimo pasibaigimo nė viena iš Šalių nepraneša kitai Šaliai apie sutarties nepratęsimą, Sutarties galiojimas pratęsiamas kitiems metams. Tokių pratęsimų skaičius neribojamas." </t>
  </si>
  <si>
    <t>VšĮ ,,Žaliasis taškas"</t>
  </si>
  <si>
    <t>UAB ,,Ekobazė"</t>
  </si>
  <si>
    <t>Metalinės pakuotės atliekos, (kodas 150104);Popieriaus ir kartono pakuotės atliekos (kodas 15 01 01);Plastikinės pakuotės (įskaitant PET) atliekos (kodas 15 01 02);Stiklo pakuotės atliekos (kodas 15 01 07);Kombinuotos pakuotės (VMPK) (15 01 05);Medinės pakuotės atliekos (kodas 15 01 03);Kombinuotos pakuotės (kita) (15 01 05);Kitos pakuotės atliekos (kodas 15 01 09).</t>
  </si>
  <si>
    <t xml:space="preserve">Sutartis Nr. S3-145, 9. punktas "Jei likus 1 mėnesiui iki Sutarties galiojimo pasibaigimo nė viena iš Šalių nepraneša kitai Šaliai apie sutarties nepratęsimą, Sutarties galiojimas pratęsiamas kitiems metams. Tokių pratęsimų skaičius neribojamas." </t>
  </si>
  <si>
    <t>Sudatytos sutartys, išskyrus  UAB "Zarasų ST". UAB "Zarasų ST" priėmė neatlygintinai atliekas į sąvartyną. Kitos įmonės sutartiniais pagrindais nuomojo transportą atliekų surinkimui ir transportavimui</t>
  </si>
  <si>
    <t>2007-06-20, netermi-nuota</t>
  </si>
  <si>
    <t>UAB „Ekobazė</t>
  </si>
  <si>
    <t>2013-11-18, 3 metų laikotar-piui. Pratęsta iki 2017 m. gegužės 17 d.</t>
  </si>
  <si>
    <r>
      <t>Elektros ir elektroninės įrangos atliekos, a</t>
    </r>
    <r>
      <rPr>
        <sz val="12"/>
        <color indexed="8"/>
        <rFont val="Times New Roman"/>
        <family val="1"/>
        <charset val="186"/>
      </rPr>
      <t>pmokestinamųjų gaminių atliekos</t>
    </r>
    <r>
      <rPr>
        <sz val="11"/>
        <color indexed="8"/>
        <rFont val="Times New Roman"/>
        <family val="1"/>
        <charset val="186"/>
      </rPr>
      <t>, pakuočių atliekos, alyvų atliekos, eksploatuoti netinkamos transporto priemonės</t>
    </r>
  </si>
  <si>
    <t>Nuo 2013 m. birželio 28 d.  iki  2016 m. gruodžio 31 d.</t>
  </si>
  <si>
    <t>UAB „Žalvaris“, UAB „EMP recycling“, UAB "Utilsa"</t>
  </si>
  <si>
    <t>Nebenaudojama elektros ir elektroninė įranga,
nenurodyta 20 01 21, 20 01 23 ir 20 01 35, automobiliniai oro, kuro, tepalo filtrai, tepalinė alyva, automobiliniai-hidrauliniai amortizatoriai, švino akumuliatoriai, metalinė pakuotė, galvaniniai elementai, dienos šviesos lempos, nebenaudojama elektros ir elektroninė įranga, nenurodyta 20 01 21 ir 20 01 23, kurioje yra pavojingų sudedamųjų dalių</t>
  </si>
  <si>
    <t xml:space="preserve">2013 m. kovo 25 d. / gegužės 27 d. sutartis Nr. 59/5-147, 2016 m. balandžio 11 d. susitarimas Nr. 5-79, galiojimo terminas 2017 m.  balandžio 11 d. </t>
  </si>
  <si>
    <t>2012.05.21-2017-05-21 pratęsta  iki 2020-05-21</t>
  </si>
  <si>
    <t>2013-07-24 iki 2015-12-31 pratęsta iki 2017-12-31</t>
  </si>
  <si>
    <t>2016-03-03 iki 2017-12-31</t>
  </si>
  <si>
    <t>32 079</t>
  </si>
  <si>
    <t xml:space="preserve"> UAB "Laimraktis", UAB „Timber Cabins", UAB "Oskaro statyba" UAB "Balkesta", UAB "Elektros pasaulis"</t>
  </si>
  <si>
    <t>Kazokiškių regioninis sąvartynas</t>
  </si>
  <si>
    <t xml:space="preserve">Semeliškių k. </t>
  </si>
  <si>
    <t>UAB "Žaliasis taškas'</t>
  </si>
  <si>
    <t>UAB "Antrinio perdirbimo grupė"</t>
  </si>
  <si>
    <t>2004-08-11 Nr. TS-166</t>
  </si>
  <si>
    <t>2012-08-05 Nr. 12-P01-0002D</t>
  </si>
  <si>
    <t>2015-06-16 Nr. GA/06/16-04/03S-282</t>
  </si>
  <si>
    <t>2013-04-24 Nr.03S-199</t>
  </si>
  <si>
    <t>2017-04-20 2017-05-15 Nr. 03S-177 2017-11-14 2017-12-15 Nr. 03S-495</t>
  </si>
  <si>
    <t>2013-04-29 Nr.03S-205</t>
  </si>
  <si>
    <t>2014-08-04 Nr.03S-317</t>
  </si>
  <si>
    <t>Popierius, plastikas, stiklas</t>
  </si>
  <si>
    <t>2012.04.25 pavesta Elektrėnų savivaldybės tarybos sprendimu Nr. TS-138</t>
  </si>
  <si>
    <t>UAB "EMP"</t>
  </si>
  <si>
    <t>Elektros ir elektroninės yrangos atliekos</t>
  </si>
  <si>
    <t>Savivaldybės biudžetas, Lietuvos aplinkos apsaugos investicijų fondas</t>
  </si>
  <si>
    <t>Lietuvos aplinkos apsaugos investicijų fondas. UAB "Antrinio perdirbimo grupė"</t>
  </si>
  <si>
    <t>Tekstilės gaminiai, medienos atliekos,  metalas, izoliacinės medžiagos</t>
  </si>
  <si>
    <t>2017-01-01 įsigaliojo Širvintų rajono savivaldybės administracijos ir UAB „Ecoservice“ pasirašytas susitarimas dėl sutarties (2008-08-18 ) Nr. 324/VK-08-95 pratęsimo iki tol, kol Lietuvos Respublikos viešųjų pirkimų įstatymo nustatyta tvarka vykdyto viešojo pirkimo laimėtojas, su kuriuo bus sudaryta sutartis dėl Širvintų rajono savivaldybės atliekų tvarkymo, visa apimtimi pradės teikti atliekų tvarkymo paslaugą visoje Širvintų rajono savivaldybės teritorijoje, bet ne ilgiau kaip iki 2017-12-31.</t>
  </si>
  <si>
    <t>Elektronikos platintojų asociacija "EEPA"</t>
  </si>
  <si>
    <t xml:space="preserve">UAB "EMP recycling", UAB " Žalvaris", UAB "Kuusakoski", UAB "Karavanas", UAB "Baltijos perdirbimas" </t>
  </si>
  <si>
    <t>2014 m. rugpjūčio 19 d.</t>
  </si>
  <si>
    <t>Uab "Ekobazė", UAB "Žalvaris", UAB "Atliekų tvarkymo centras"</t>
  </si>
  <si>
    <t>2017-03-31/ 1 metai</t>
  </si>
  <si>
    <t>2017-06-28/ 3metai</t>
  </si>
  <si>
    <t>Duomenų neturime</t>
  </si>
  <si>
    <t>2017-06-28 /3metai</t>
  </si>
  <si>
    <t>2013-06-28-2017-12-31 su pratęsimu</t>
  </si>
  <si>
    <t>2017-07-20/3 metai</t>
  </si>
  <si>
    <t>2017-07-13/3 metai</t>
  </si>
  <si>
    <t>DN</t>
  </si>
  <si>
    <t xml:space="preserve"> 2016.07</t>
  </si>
  <si>
    <t>2005 11 02</t>
  </si>
  <si>
    <t>2012 02 29</t>
  </si>
  <si>
    <t>2013 12 31</t>
  </si>
  <si>
    <t>2013 03 15</t>
  </si>
  <si>
    <t>2015 12 31</t>
  </si>
  <si>
    <t xml:space="preserve">2013 04 01 </t>
  </si>
  <si>
    <t xml:space="preserve">2015 12 31 </t>
  </si>
  <si>
    <t xml:space="preserve"> UAB ,,Ekonovus"   </t>
  </si>
  <si>
    <t xml:space="preserve">2013-03-27 sutartis Nr. 20-179. Sutartis galioja 60 mėn. nuo jos pasirašymo. </t>
  </si>
  <si>
    <t>2013-08-21sutartis Nr. 20-572. Sutartis galioja iki 2017-12-31</t>
  </si>
  <si>
    <t>Elektronikos platintojų asociacija ,,EPA"</t>
  </si>
  <si>
    <t>2016-04-19 sutartis Nr. 20-234. Sutartis galioja iki2017-12-31</t>
  </si>
  <si>
    <t>150,09 t ir savališki sąvartynai 4958,55 m3</t>
  </si>
  <si>
    <t>UAB "Stebulė", UAB "Grinda", UAB "VSA"</t>
  </si>
  <si>
    <t>2007-05-17/2018-04-30</t>
  </si>
  <si>
    <t>UAB „EMP re-cycling“, UAB „Žalvaris“, UAB „Kuusakoski“, UAB „Karava-nas LT“</t>
  </si>
  <si>
    <t xml:space="preserve">16 02 11 – nebenaudojama įranga, kurioje yra chlorfluorangliavandenilių, hidrochlorfluorangliavandenilių, hidrofluorangliavandenilių (HCFC, HFC), 
16 02 12 – nebenaudojama įranga, kurioje yra grynojo asbesto, 
16 02 13 – nebenaudojama įranga, kurioje yra pavojingų sudedamųjų dalių, nenurodytų 16 02 09-16 02 12,
16 02 14 – nebenaudojama įranga, nenurodyta 16 02 09-16 02 13,
16 02 15* – pavojingos sudedamosios dalys, išimtos iš nebenaudojamos įrangos,
16 02 16 – sudedamosios dalys, išimtos iš nebenaudojamos įrangos, nenuro-dytos 16 02 15,
20 01 23 – nebenaudojama įranga, kurioje yra chlorfluorangliavandenilių,
20 01 35* – nebe-naudojama elektros ir elektroninė įranga, nenurodyta 20 01 21 ir 20 01 23, kurioje yra pavojingų sudedamųjų dalių,
20 01 36 – nebenaudojama elektros ir elektroninė įranga, nenurodyta 20 01 21, 20 01 23 ir 20 01 35
</t>
  </si>
  <si>
    <t>Administracijos direktoriaus 2013-12-31 įsakymas Nr. 30-2743</t>
  </si>
  <si>
    <t xml:space="preserve">2014-01-15 sutartis Nr. A72-32/14 (3.1.36-AP) </t>
  </si>
  <si>
    <t xml:space="preserve">16 06 01* – švino akumuliatoriai,
16 06 02* – nikelio-kadmio akumuliato-riai,
16 06 03* – gyvsi-dabrio baterijos,
16 06 04 – šarminės baterijos (išskyrus 16 06 03),
16 06 05 – kitos ba-terijos ir akumuliato-riai,
20 01 21* – dienos šviesos lempos ir ki-tos atliekos, kuriose yra gyvsidabrio,
20 01 23* – nebe-naudojama įranga, kurioje yra chlor-fluorangliavandeni-lių,
20 01 33* – baterijos ir akumuliatoriai, nu-rodyti 16 06 01, 16 06 02 arba 16 06 03, nerūšiuotos baterijos ar akumuliatoriai, kuriuose yra tos baterijos,
20 01 34 – baterijos ir akumuliatoriai, ne-nurodyti 20 01 33,
20 01 35* – nebe-naudojama elektros ir elektroninė įranga, nenurodyta 20 01 21 ir 20 01 23, kurioje yra pavojingų sudedamųjų dalių,
20 01 36 – nebenaudojama elektros ir elektroninė įranga, nenurodyta 20 01 21, 20 01 23 ir 20 01 35
</t>
  </si>
  <si>
    <t>Administracijos direktoriaus 2015-09-08 įsakymas Nr. 30-2986</t>
  </si>
  <si>
    <t>2015-10-29 Nr. A62-102/15(3.10.21-AD4), iki 2016-07-01 (su galimybe pratęsti), pratęsta 2017-10-02 Nr. A62-128/17(3.10.21-TD2)</t>
  </si>
  <si>
    <t xml:space="preserve">20 01 21 – dienos šviesos lempos ir kitos atliekos, kuriose yra gyvsidabrio,
20 01 23* – nebe-naudojama įranga, kurioje yra chlor-fluorangliavandenilių,
20 01 35* – nebe-naudojama elektros ir elektroninė įranga, nenurodyta 20 01 21 ir 20 01 23, kurioje yra pavojingų sudedamųjų dalių,
20 01 36 – nebenaudojama elektros ir elektroninė įranga, nenurodyta 20 01 21, 20 01 23 ir 20 01 35
</t>
  </si>
  <si>
    <t>Administracijos direktoriaus 2013-12-31 įsakymas Nr.30-2743</t>
  </si>
  <si>
    <t>2014-01-02 sutartis Nr. A72-33/14 (3.1.36-AP) (su 2015-08-27 susitarimu Nr. A72-1003/15(3.1.36-AD4), 2015-12-22 susitarimu Nr. A72-1569/15 (3.1.36-TD2), galioja iki 2016-07-01 ir 2016-06-06 susitarimu Nr. A72-948/16(3.1.36-TD2) galioja iki 2018-07-01</t>
  </si>
  <si>
    <t>Aplinkos teršimo mažinimo priemonės</t>
  </si>
  <si>
    <t>Seniūnijos, komunalininkai</t>
  </si>
  <si>
    <t>Pakryžės k., Nemenčinės seniūnija</t>
  </si>
  <si>
    <t>Vėliučionių k., Šatrininkų seniūnija</t>
  </si>
  <si>
    <t>VšĮ "Elektronikos gamintojų ir importuotojų organizacija" yra komunalinių atliekų tvarkymo sistemą papildančios elektros ir elektroninės įrangos bei baterijų ir akumuliatorių atliekų surinkimo sistemos diegėjas. Atliekų surinkimą vykdo UAB „EMP recycling“, UAB „Atliekų tvarkymo centras“</t>
  </si>
  <si>
    <t>2013 m. liepos 22 d. iki  2018-12-31</t>
  </si>
  <si>
    <t>Asociacija ,,EEPA” yra komunalinių atliekų tvarkymo sistemą papildančios elektros ir elektroninės įrangos bei baterijų ir akumuliatorių atliekų surinkimo sistemos diegėjas.  Atliekų surinkimą vykdo UAB ,,Žalvaris“, UAB „EMP recycling“, UAB ,,Karavanas LT”, UAB ,,Kuusakoski“, UAB ,,Utilsa“, UAB ,,Kaunakiemis“ ir UAB ,,Baltic metal“</t>
  </si>
  <si>
    <t xml:space="preserve">2016 m. spalio 26 d. iki 2018-10-26 </t>
  </si>
  <si>
    <t>Šiaurės pr. 30, Klaipėda</t>
  </si>
  <si>
    <t>Tilžės g. 66a, Klaipėda</t>
  </si>
  <si>
    <t>Plieno g. 13, Klaipėda</t>
  </si>
  <si>
    <t>Kaukėnų g. 21, Glaudėnų k., Klaipėdos raj.</t>
  </si>
  <si>
    <t>Nuo 2016-12-16 I iki 2017-12-31</t>
  </si>
  <si>
    <t>Nuo 2016-12-16 iki 2017-12-31</t>
  </si>
  <si>
    <t>elektros ir elektroninės įrangos bei baterijų ir akumuliatorių atliekos</t>
  </si>
  <si>
    <t>2017-12-22, galioja iki 2018-12-22</t>
  </si>
  <si>
    <r>
      <t>„Mišrių komunalinių atliekų surinkimo Marijampolės regiono teritorijoje ir jų tranpsortavimo į apdorojimo įrenginius bei didžiųjų ir specifinių atliekų priėmimo aikštelių eksploatavimo paslaugų pirkimo sutartis Nr. 2017/4-17</t>
    </r>
    <r>
      <rPr>
        <sz val="12"/>
        <rFont val="Times New Roman"/>
        <family val="2"/>
        <charset val="186"/>
      </rPr>
      <t>“, pasirašyta 2017-03-31, galiojanti iki 2018-03-31.</t>
    </r>
  </si>
  <si>
    <t>Alytaus r.**</t>
  </si>
  <si>
    <t>Birštono **</t>
  </si>
  <si>
    <t>Palangos m. **</t>
  </si>
  <si>
    <t>Skuodo r. **</t>
  </si>
  <si>
    <t>Šalčininkų r. **</t>
  </si>
  <si>
    <t>** Savivaldybės duomenų apie 2017 metus nepateikė, todėl naudojami 2016 metų pateikti duomenys</t>
  </si>
  <si>
    <t>Alytaus r. **</t>
  </si>
  <si>
    <t>Šalčininkų r.**</t>
  </si>
  <si>
    <t>Birštono r.**</t>
  </si>
  <si>
    <t>Palangos m.**</t>
  </si>
  <si>
    <t>Skuodo r.**</t>
  </si>
  <si>
    <t>Šilutės r.**</t>
  </si>
  <si>
    <t>Lazdijų r</t>
  </si>
  <si>
    <t>Vilniaus r.***</t>
  </si>
  <si>
    <t>Jonavos r.***</t>
  </si>
  <si>
    <t>*** Savivaldybės duomenų apie tvarkymą 2017 metais nepateikė. Savivaldybių duomenys paskaičiuoti žinant faktinį "iš viso surinkta" 2017 metais kiekį ir 2016 metų tvarkymo duomenis</t>
  </si>
  <si>
    <t>Iš viso surinkta komunalinių atliekų 2017 m., t*</t>
  </si>
  <si>
    <t>Paruošta perdirbti komunalinių atliekų 2017 m., t</t>
  </si>
  <si>
    <t>Paruošta perdirbti komunalinių atliekų 2017 m., %*</t>
  </si>
  <si>
    <t>Perdirbta / panaudota komunalinių atliekų (įskaitant ir deginimą) 2017 m., t</t>
  </si>
  <si>
    <t>Perdirbta / panaudota komunalinių atliekų (įskaitant ir deginimą) 2017 m., %*</t>
  </si>
  <si>
    <t>Paruošta naudoti pakartotinai komunalinių atliekų (įskaitant ir deginimą) 2017 m., t</t>
  </si>
  <si>
    <t>Paruošta naudoti pakartotinai komunalinių atliekų  (įskaitant ir deginimą) 2017 m., %*</t>
  </si>
  <si>
    <t>Birštono**</t>
  </si>
  <si>
    <t>Alytaus r. sav**</t>
  </si>
  <si>
    <t>Birštono sav.**</t>
  </si>
  <si>
    <t>Pašalinta komunalinių atliekų 2017 m., %*</t>
  </si>
  <si>
    <t>Sąvartyne pašalinta komunalinių atliekų 2017  m., t</t>
  </si>
  <si>
    <t>UAB "Žalvaris"
 UAB "Karavanas LT" 
UAB "EMP recycling" 
UAB "Kuusakoski" 
UAB "Atliekų tvarkymo centras"</t>
  </si>
  <si>
    <t>UAB "Žalvaris" 
UAB "Karavanas LT"
UAB "EMP recycling" 
UAB "Baltic metal"</t>
  </si>
  <si>
    <t xml:space="preserve">UAB „EMP recycling“ 
UAB „Atliekų tvarkymas“
UAB „Atliekų tvarkymo centras“ 
UAB „Kaunakiemis“  </t>
  </si>
  <si>
    <t>Laičių k., Pivonijos sen., Ukmergės r.</t>
  </si>
  <si>
    <t>Žeimių k., Pivonijos sen., Ukmergės r.</t>
  </si>
  <si>
    <t>Siesikų mstl., Siesikų sen., Ukmergės r.</t>
  </si>
  <si>
    <t>Balelių k., Taujėnų sen., Ukmergės r.</t>
  </si>
  <si>
    <t>Veprių mstl., Veprių sen., Ukmergės r.</t>
  </si>
  <si>
    <t>Laumėnų k., Želvos sen., Ukmergės r.</t>
  </si>
  <si>
    <t>Želvos mstl., Želvos sen., Ukmergės r.</t>
  </si>
  <si>
    <t>Rečionių k., Vidiškių sen., Ukmergės r.</t>
  </si>
  <si>
    <t>Mišniūnų k., Šešuolių sen., Ukmergės r.</t>
  </si>
  <si>
    <t>Varinės k., Pabaisko sen., Ukmergės r.</t>
  </si>
  <si>
    <t>Virkščių k., Lyduokių sen., Ukmergės r.</t>
  </si>
  <si>
    <t>Atkočių k., Deltuvos sen., Ukmergės r.</t>
  </si>
  <si>
    <t>Nuotekų k., Lyduokių sen., Ukmergės r.</t>
  </si>
  <si>
    <t>Tekstilės atliekos</t>
  </si>
  <si>
    <t>UAB Žalvaris, UAB Kuusakoski, UAB Karavanas Lt, UAB Metrail, UAB Baltijos perdirbimas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</si>
</sst>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 _€"/>
    <numFmt numFmtId="165" formatCode="0.0"/>
    <numFmt numFmtId="166" formatCode="#,###"/>
    <numFmt numFmtId="167" formatCode="yyyy\-mm\-dd;@"/>
    <numFmt numFmtId="168" formatCode="0.000"/>
    <numFmt numFmtId="169" formatCode="yyyy/mm/dd;@"/>
    <numFmt numFmtId="170" formatCode="#,##0.000"/>
    <numFmt numFmtId="171" formatCode="#,##0.00_ ;[Red]\-#,##0.00\ "/>
    <numFmt numFmtId="172" formatCode="0.0000"/>
  </numFmts>
  <fonts count="57" x14ac:knownFonts="1">
    <font>
      <sz val="12"/>
      <color theme="1"/>
      <name val="Times New Roman"/>
      <family val="2"/>
      <charset val="186"/>
    </font>
    <font>
      <b/>
      <sz val="12"/>
      <color rgb="FF000000"/>
      <name val="Times New Roman"/>
      <family val="1"/>
      <charset val="186"/>
    </font>
    <font>
      <b/>
      <sz val="12"/>
      <name val="Times New Roman"/>
      <family val="1"/>
      <charset val="186"/>
    </font>
    <font>
      <b/>
      <sz val="12"/>
      <color indexed="8"/>
      <name val="Times New Roman"/>
      <family val="1"/>
      <charset val="186"/>
    </font>
    <font>
      <b/>
      <sz val="12"/>
      <color indexed="8"/>
      <name val="Times New Roman"/>
      <family val="1"/>
      <charset val="1"/>
    </font>
    <font>
      <sz val="12"/>
      <name val="Times New Roman"/>
      <family val="1"/>
      <charset val="1"/>
    </font>
    <font>
      <sz val="12"/>
      <color indexed="8"/>
      <name val="Times New Roman"/>
      <family val="1"/>
      <charset val="186"/>
    </font>
    <font>
      <sz val="11"/>
      <color indexed="8"/>
      <name val="Times New Roman"/>
      <family val="1"/>
      <charset val="186"/>
    </font>
    <font>
      <b/>
      <sz val="11"/>
      <color indexed="8"/>
      <name val="Times New Roman"/>
      <family val="1"/>
      <charset val="186"/>
    </font>
    <font>
      <sz val="11"/>
      <name val="Times New Roman"/>
      <family val="1"/>
      <charset val="186"/>
    </font>
    <font>
      <b/>
      <sz val="11"/>
      <name val="Times New Roman"/>
      <family val="1"/>
      <charset val="186"/>
    </font>
    <font>
      <sz val="12"/>
      <name val="Times New Roman"/>
      <family val="1"/>
      <charset val="186"/>
    </font>
    <font>
      <sz val="12"/>
      <color theme="1"/>
      <name val="Times New Roman"/>
      <family val="1"/>
      <charset val="186"/>
    </font>
    <font>
      <sz val="10"/>
      <name val="Times New Roman"/>
      <family val="1"/>
      <charset val="186"/>
    </font>
    <font>
      <b/>
      <sz val="9"/>
      <color indexed="81"/>
      <name val="Tahoma"/>
      <family val="2"/>
      <charset val="186"/>
    </font>
    <font>
      <b/>
      <i/>
      <sz val="11"/>
      <color indexed="8"/>
      <name val="Times New Roman"/>
      <family val="1"/>
      <charset val="186"/>
    </font>
    <font>
      <sz val="11"/>
      <name val="Times New Roman"/>
      <family val="1"/>
      <charset val="1"/>
    </font>
    <font>
      <sz val="11"/>
      <color theme="1"/>
      <name val="Times New Roman"/>
      <family val="1"/>
      <charset val="186"/>
    </font>
    <font>
      <sz val="10"/>
      <name val="Arial"/>
      <family val="2"/>
      <charset val="186"/>
    </font>
    <font>
      <sz val="12"/>
      <color rgb="FFFF0000"/>
      <name val="Times New Roman"/>
      <family val="2"/>
      <charset val="186"/>
    </font>
    <font>
      <sz val="12"/>
      <name val="Times New Roman"/>
      <family val="2"/>
      <charset val="186"/>
    </font>
    <font>
      <b/>
      <sz val="12"/>
      <name val="Times New Roman"/>
      <family val="1"/>
      <charset val="1"/>
    </font>
    <font>
      <b/>
      <sz val="12"/>
      <name val="Times New Roman"/>
      <family val="2"/>
      <charset val="186"/>
    </font>
    <font>
      <sz val="10"/>
      <name val="Times New Roman"/>
      <family val="2"/>
      <charset val="186"/>
    </font>
    <font>
      <sz val="11"/>
      <name val="Times New Roman"/>
      <family val="2"/>
      <charset val="186"/>
    </font>
    <font>
      <b/>
      <sz val="11"/>
      <name val="Times New Roman"/>
      <family val="2"/>
      <charset val="186"/>
    </font>
    <font>
      <sz val="12"/>
      <color rgb="FF00B050"/>
      <name val="Times New Roman"/>
      <family val="2"/>
      <charset val="186"/>
    </font>
    <font>
      <b/>
      <sz val="12"/>
      <color rgb="FF00B050"/>
      <name val="Times New Roman"/>
      <family val="2"/>
      <charset val="186"/>
    </font>
    <font>
      <b/>
      <sz val="12"/>
      <color rgb="FF00B050"/>
      <name val="Times New Roman"/>
      <family val="1"/>
      <charset val="186"/>
    </font>
    <font>
      <sz val="12"/>
      <color rgb="FF00B050"/>
      <name val="Times New Roman"/>
      <family val="1"/>
      <charset val="186"/>
    </font>
    <font>
      <sz val="12"/>
      <color rgb="FF00B050"/>
      <name val="Times New Roman"/>
      <family val="1"/>
      <charset val="1"/>
    </font>
    <font>
      <b/>
      <sz val="11"/>
      <color rgb="FF00B050"/>
      <name val="Times New Roman"/>
      <family val="2"/>
      <charset val="186"/>
    </font>
    <font>
      <sz val="12"/>
      <color rgb="FF00B050"/>
      <name val="Times New Roman"/>
      <family val="1"/>
    </font>
    <font>
      <b/>
      <sz val="10"/>
      <name val="Times New Roman"/>
      <family val="2"/>
      <charset val="186"/>
    </font>
    <font>
      <sz val="9"/>
      <color indexed="81"/>
      <name val="Tahoma"/>
      <family val="2"/>
      <charset val="186"/>
    </font>
    <font>
      <sz val="11"/>
      <color indexed="8"/>
      <name val="Times New Roman"/>
      <family val="1"/>
      <charset val="1"/>
    </font>
    <font>
      <sz val="11"/>
      <color theme="1"/>
      <name val="Times New Roman"/>
      <family val="1"/>
      <charset val="1"/>
    </font>
    <font>
      <sz val="11"/>
      <color rgb="FFFF0000"/>
      <name val="Times New Roman"/>
      <family val="1"/>
      <charset val="1"/>
    </font>
    <font>
      <b/>
      <sz val="11"/>
      <color rgb="FFFF0000"/>
      <name val="Times New Roman"/>
      <family val="1"/>
      <charset val="1"/>
    </font>
    <font>
      <sz val="10"/>
      <color rgb="FFFF0000"/>
      <name val="Arial"/>
      <family val="2"/>
      <charset val="186"/>
    </font>
    <font>
      <b/>
      <sz val="12"/>
      <color rgb="FFFF0000"/>
      <name val="Times New Roman"/>
      <family val="1"/>
      <charset val="186"/>
    </font>
    <font>
      <b/>
      <sz val="12"/>
      <color theme="1"/>
      <name val="Times New Roman"/>
      <family val="1"/>
      <charset val="186"/>
    </font>
    <font>
      <b/>
      <sz val="11"/>
      <color theme="1"/>
      <name val="Times New Roman"/>
      <family val="1"/>
      <charset val="1"/>
    </font>
    <font>
      <sz val="10"/>
      <color indexed="8"/>
      <name val="Arial"/>
      <family val="2"/>
      <charset val="186"/>
    </font>
    <font>
      <sz val="12"/>
      <color indexed="8"/>
      <name val="Calibri"/>
      <family val="2"/>
      <charset val="186"/>
    </font>
    <font>
      <sz val="10"/>
      <color indexed="8"/>
      <name val="Times New Roman"/>
      <family val="1"/>
      <charset val="186"/>
    </font>
    <font>
      <sz val="8"/>
      <name val="Times New Roman"/>
      <family val="1"/>
      <charset val="186"/>
    </font>
    <font>
      <sz val="12"/>
      <color indexed="8"/>
      <name val="Times New Roman"/>
      <family val="1"/>
      <charset val="1"/>
    </font>
    <font>
      <sz val="10"/>
      <color indexed="8"/>
      <name val="Times New Roman"/>
      <family val="1"/>
      <charset val="1"/>
    </font>
    <font>
      <u/>
      <sz val="9"/>
      <color indexed="12"/>
      <name val="Arial"/>
      <family val="2"/>
      <charset val="186"/>
    </font>
    <font>
      <sz val="12"/>
      <color rgb="FF000000"/>
      <name val="Times New Roman"/>
      <family val="1"/>
      <charset val="186"/>
    </font>
    <font>
      <sz val="11"/>
      <color indexed="8"/>
      <name val="Times New Roman"/>
      <family val="1"/>
    </font>
    <font>
      <sz val="11"/>
      <name val="Arial"/>
      <family val="2"/>
      <charset val="186"/>
    </font>
    <font>
      <sz val="10"/>
      <color rgb="FF000000"/>
      <name val="Arial"/>
      <family val="2"/>
      <charset val="186"/>
    </font>
    <font>
      <sz val="12"/>
      <color indexed="8"/>
      <name val="Times New Roman"/>
      <family val="2"/>
      <charset val="186"/>
    </font>
    <font>
      <b/>
      <i/>
      <sz val="12"/>
      <name val="Times New Roman"/>
      <family val="1"/>
      <charset val="186"/>
    </font>
    <font>
      <sz val="9"/>
      <color indexed="8"/>
      <name val="Times New Roman"/>
      <family val="1"/>
      <charset val="186"/>
    </font>
  </fonts>
  <fills count="11">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theme="0" tint="-4.9989318521683403E-2"/>
        <bgColor indexed="26"/>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79998168889431442"/>
        <bgColor indexed="26"/>
      </patternFill>
    </fill>
  </fills>
  <borders count="77">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hair">
        <color indexed="8"/>
      </left>
      <right style="hair">
        <color indexed="8"/>
      </right>
      <top style="hair">
        <color indexed="8"/>
      </top>
      <bottom style="hair">
        <color indexed="8"/>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8"/>
      </left>
      <right style="medium">
        <color indexed="64"/>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style="thin">
        <color indexed="64"/>
      </left>
      <right style="medium">
        <color indexed="64"/>
      </right>
      <top style="thin">
        <color indexed="8"/>
      </top>
      <bottom style="thin">
        <color indexed="64"/>
      </bottom>
      <diagonal/>
    </border>
    <border>
      <left style="medium">
        <color indexed="64"/>
      </left>
      <right/>
      <top style="thin">
        <color indexed="64"/>
      </top>
      <bottom/>
      <diagonal/>
    </border>
    <border>
      <left style="hair">
        <color indexed="8"/>
      </left>
      <right/>
      <top style="hair">
        <color indexed="8"/>
      </top>
      <bottom style="hair">
        <color indexed="8"/>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hair">
        <color indexed="8"/>
      </left>
      <right style="hair">
        <color indexed="8"/>
      </right>
      <top/>
      <bottom style="hair">
        <color indexed="8"/>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8"/>
      </left>
      <right style="hair">
        <color indexed="8"/>
      </right>
      <top style="hair">
        <color indexed="8"/>
      </top>
      <bottom/>
      <diagonal/>
    </border>
    <border>
      <left/>
      <right/>
      <top/>
      <bottom style="thin">
        <color indexed="64"/>
      </bottom>
      <diagonal/>
    </border>
    <border>
      <left style="hair">
        <color indexed="8"/>
      </left>
      <right style="hair">
        <color indexed="8"/>
      </right>
      <top/>
      <bottom/>
      <diagonal/>
    </border>
    <border>
      <left style="medium">
        <color indexed="64"/>
      </left>
      <right/>
      <top/>
      <bottom/>
      <diagonal/>
    </border>
    <border>
      <left style="thin">
        <color indexed="64"/>
      </left>
      <right style="medium">
        <color indexed="64"/>
      </right>
      <top/>
      <bottom/>
      <diagonal/>
    </border>
    <border>
      <left style="hair">
        <color indexed="8"/>
      </left>
      <right style="medium">
        <color indexed="64"/>
      </right>
      <top style="hair">
        <color indexed="8"/>
      </top>
      <bottom style="hair">
        <color indexed="8"/>
      </bottom>
      <diagonal/>
    </border>
    <border>
      <left style="hair">
        <color indexed="8"/>
      </left>
      <right style="hair">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right style="medium">
        <color indexed="64"/>
      </right>
      <top/>
      <bottom style="thin">
        <color indexed="64"/>
      </bottom>
      <diagonal/>
    </border>
    <border>
      <left/>
      <right style="medium">
        <color rgb="FF000000"/>
      </right>
      <top/>
      <bottom/>
      <diagonal/>
    </border>
  </borders>
  <cellStyleXfs count="10">
    <xf numFmtId="0" fontId="0" fillId="0" borderId="0"/>
    <xf numFmtId="0" fontId="18" fillId="0" borderId="0"/>
    <xf numFmtId="0" fontId="49"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cellStyleXfs>
  <cellXfs count="932">
    <xf numFmtId="0" fontId="0" fillId="0" borderId="0" xfId="0"/>
    <xf numFmtId="0" fontId="0" fillId="0" borderId="0" xfId="0" applyAlignment="1">
      <alignment horizontal="center" vertical="center" wrapText="1"/>
    </xf>
    <xf numFmtId="2" fontId="0" fillId="0" borderId="0" xfId="0" applyNumberFormat="1" applyAlignment="1">
      <alignment horizontal="center" vertical="center" wrapText="1"/>
    </xf>
    <xf numFmtId="2" fontId="2" fillId="2" borderId="14"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1" fontId="2" fillId="3" borderId="7" xfId="0" applyNumberFormat="1" applyFont="1" applyFill="1" applyBorder="1" applyAlignment="1">
      <alignment horizontal="center" vertical="center" wrapText="1"/>
    </xf>
    <xf numFmtId="0" fontId="2" fillId="3" borderId="25" xfId="0" applyFont="1" applyFill="1"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1" fontId="2" fillId="0" borderId="0"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165" fontId="2" fillId="0" borderId="0" xfId="0" applyNumberFormat="1" applyFont="1" applyBorder="1" applyAlignment="1">
      <alignment horizontal="center" vertical="center" wrapText="1"/>
    </xf>
    <xf numFmtId="0" fontId="0" fillId="0" borderId="0" xfId="0" applyFill="1" applyBorder="1" applyAlignment="1">
      <alignment horizontal="center" vertical="center" wrapText="1"/>
    </xf>
    <xf numFmtId="0" fontId="4" fillId="0" borderId="0" xfId="0" applyFont="1" applyFill="1" applyBorder="1" applyAlignment="1">
      <alignment wrapText="1"/>
    </xf>
    <xf numFmtId="0" fontId="0" fillId="0" borderId="0" xfId="0" applyFill="1" applyBorder="1" applyAlignment="1">
      <alignment vertical="center" wrapText="1"/>
    </xf>
    <xf numFmtId="0" fontId="8" fillId="0" borderId="0" xfId="0" applyFont="1" applyFill="1" applyBorder="1" applyAlignment="1">
      <alignment horizontal="center" wrapText="1"/>
    </xf>
    <xf numFmtId="0" fontId="7" fillId="0" borderId="0" xfId="0" applyFont="1" applyFill="1" applyBorder="1" applyAlignment="1">
      <alignment horizontal="left"/>
    </xf>
    <xf numFmtId="0" fontId="8" fillId="0" borderId="0" xfId="0" applyFont="1" applyFill="1" applyBorder="1" applyAlignment="1">
      <alignment horizont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2" fillId="3" borderId="31" xfId="0" applyFont="1" applyFill="1" applyBorder="1" applyAlignment="1">
      <alignment horizontal="center" vertical="center" wrapText="1"/>
    </xf>
    <xf numFmtId="0" fontId="0" fillId="0" borderId="0" xfId="0" applyFont="1" applyAlignment="1">
      <alignment horizontal="center" vertical="center" wrapText="1"/>
    </xf>
    <xf numFmtId="2" fontId="2" fillId="0" borderId="0" xfId="0" applyNumberFormat="1" applyFont="1" applyAlignment="1">
      <alignment horizontal="center" vertical="center" wrapText="1"/>
    </xf>
    <xf numFmtId="0" fontId="0" fillId="0" borderId="34" xfId="0" applyFill="1" applyBorder="1" applyAlignment="1">
      <alignment horizontal="left" vertical="center"/>
    </xf>
    <xf numFmtId="0" fontId="12" fillId="0" borderId="0" xfId="0" applyFont="1" applyAlignment="1">
      <alignment horizontal="left" vertical="center"/>
    </xf>
    <xf numFmtId="1" fontId="2" fillId="3" borderId="37"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2" borderId="26" xfId="0" applyFont="1" applyFill="1" applyBorder="1" applyAlignment="1">
      <alignment horizontal="center" vertical="center" wrapText="1"/>
    </xf>
    <xf numFmtId="0" fontId="2" fillId="3" borderId="38" xfId="0" applyFont="1" applyFill="1" applyBorder="1" applyAlignment="1">
      <alignment horizontal="center" vertical="center" wrapText="1"/>
    </xf>
    <xf numFmtId="2" fontId="0" fillId="0" borderId="0" xfId="0" applyNumberFormat="1" applyFont="1" applyAlignment="1">
      <alignment horizontal="center" vertical="center" wrapText="1"/>
    </xf>
    <xf numFmtId="1" fontId="0" fillId="0" borderId="0" xfId="0" applyNumberFormat="1" applyFont="1" applyAlignment="1">
      <alignment horizontal="center" vertical="center" wrapText="1"/>
    </xf>
    <xf numFmtId="0" fontId="2" fillId="2" borderId="40" xfId="0" applyFont="1" applyFill="1" applyBorder="1" applyAlignment="1">
      <alignment horizontal="center" vertical="center" wrapText="1"/>
    </xf>
    <xf numFmtId="2" fontId="2" fillId="2" borderId="28" xfId="0" applyNumberFormat="1" applyFont="1" applyFill="1" applyBorder="1" applyAlignment="1">
      <alignment horizontal="center" vertical="center" wrapText="1"/>
    </xf>
    <xf numFmtId="1" fontId="2" fillId="2" borderId="28" xfId="0" applyNumberFormat="1" applyFont="1" applyFill="1" applyBorder="1" applyAlignment="1">
      <alignment horizontal="center" vertical="center" wrapText="1"/>
    </xf>
    <xf numFmtId="1" fontId="2" fillId="2" borderId="41" xfId="0" applyNumberFormat="1" applyFont="1" applyFill="1" applyBorder="1" applyAlignment="1">
      <alignment horizontal="center" vertical="center" wrapText="1"/>
    </xf>
    <xf numFmtId="2" fontId="2" fillId="3" borderId="26" xfId="0" applyNumberFormat="1" applyFont="1" applyFill="1" applyBorder="1" applyAlignment="1">
      <alignment horizontal="center" vertical="center" wrapText="1"/>
    </xf>
    <xf numFmtId="0" fontId="0" fillId="0" borderId="0" xfId="0" applyAlignment="1">
      <alignment vertical="center"/>
    </xf>
    <xf numFmtId="0" fontId="13" fillId="0" borderId="0" xfId="0" applyFont="1" applyAlignment="1">
      <alignment horizontal="center" vertical="center" wrapText="1"/>
    </xf>
    <xf numFmtId="0" fontId="9" fillId="0" borderId="0" xfId="0" applyFont="1" applyAlignment="1">
      <alignment horizontal="center" vertical="center" wrapText="1"/>
    </xf>
    <xf numFmtId="0" fontId="2" fillId="2" borderId="25" xfId="0" applyFont="1" applyFill="1" applyBorder="1" applyAlignment="1">
      <alignment horizontal="center" vertical="center" wrapText="1"/>
    </xf>
    <xf numFmtId="2" fontId="3" fillId="2" borderId="26" xfId="0" applyNumberFormat="1"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Alignment="1">
      <alignment horizontal="left" vertical="center"/>
    </xf>
    <xf numFmtId="0" fontId="8" fillId="2" borderId="30" xfId="0" applyFont="1" applyFill="1" applyBorder="1" applyAlignment="1">
      <alignment horizontal="center" vertical="center" textRotation="90" wrapText="1"/>
    </xf>
    <xf numFmtId="0" fontId="15" fillId="2" borderId="55" xfId="0" applyFont="1" applyFill="1" applyBorder="1" applyAlignment="1">
      <alignment horizontal="center" vertical="center" textRotation="90" wrapText="1"/>
    </xf>
    <xf numFmtId="0" fontId="2" fillId="3" borderId="40" xfId="0" applyFont="1" applyFill="1" applyBorder="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left" vertical="center" wrapText="1"/>
    </xf>
    <xf numFmtId="0" fontId="0" fillId="0" borderId="0" xfId="0" applyAlignment="1">
      <alignment horizontal="left" vertical="center" wrapText="1"/>
    </xf>
    <xf numFmtId="0" fontId="3" fillId="0" borderId="0" xfId="0" applyFont="1" applyBorder="1" applyAlignment="1">
      <alignment horizontal="center" vertical="center"/>
    </xf>
    <xf numFmtId="0" fontId="20" fillId="0" borderId="0" xfId="0" applyFont="1" applyAlignment="1">
      <alignment horizontal="center" vertical="center" wrapText="1"/>
    </xf>
    <xf numFmtId="0" fontId="20" fillId="0" borderId="0" xfId="0" applyFont="1"/>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7" xfId="0" applyFont="1" applyBorder="1" applyAlignment="1">
      <alignment horizontal="center" vertical="center" wrapText="1"/>
    </xf>
    <xf numFmtId="170" fontId="2" fillId="3" borderId="6" xfId="0" applyNumberFormat="1" applyFont="1" applyFill="1" applyBorder="1" applyAlignment="1">
      <alignment horizontal="center" vertical="center" wrapText="1"/>
    </xf>
    <xf numFmtId="170" fontId="2" fillId="3" borderId="36" xfId="0" applyNumberFormat="1" applyFont="1" applyFill="1" applyBorder="1" applyAlignment="1">
      <alignment horizontal="center" vertical="center" wrapText="1"/>
    </xf>
    <xf numFmtId="170" fontId="2" fillId="3" borderId="7" xfId="0" applyNumberFormat="1" applyFont="1" applyFill="1" applyBorder="1" applyAlignment="1">
      <alignment horizontal="center" vertical="center" wrapText="1"/>
    </xf>
    <xf numFmtId="170" fontId="2" fillId="3" borderId="25" xfId="0" applyNumberFormat="1" applyFont="1" applyFill="1" applyBorder="1" applyAlignment="1">
      <alignment horizontal="center" vertical="center" wrapText="1"/>
    </xf>
    <xf numFmtId="170" fontId="2" fillId="3" borderId="39" xfId="0" applyNumberFormat="1" applyFont="1" applyFill="1" applyBorder="1" applyAlignment="1">
      <alignment horizontal="center" vertical="center" wrapText="1"/>
    </xf>
    <xf numFmtId="0" fontId="25" fillId="0" borderId="0" xfId="0" applyFont="1" applyFill="1" applyBorder="1" applyAlignment="1">
      <alignment horizontal="center"/>
    </xf>
    <xf numFmtId="0" fontId="20" fillId="0" borderId="0" xfId="0" applyFont="1" applyAlignment="1">
      <alignment vertical="center"/>
    </xf>
    <xf numFmtId="0" fontId="11" fillId="0" borderId="0" xfId="0" applyFont="1"/>
    <xf numFmtId="0" fontId="1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xf numFmtId="0" fontId="19" fillId="0" borderId="0" xfId="0" applyFont="1" applyAlignment="1">
      <alignment horizontal="center" vertical="center" wrapText="1"/>
    </xf>
    <xf numFmtId="0" fontId="29" fillId="0" borderId="0" xfId="0" applyFont="1"/>
    <xf numFmtId="166" fontId="0" fillId="0" borderId="0" xfId="0" applyNumberFormat="1" applyAlignment="1">
      <alignment horizontal="center" vertical="center" wrapText="1"/>
    </xf>
    <xf numFmtId="0" fontId="29" fillId="0" borderId="0" xfId="0" applyFont="1" applyAlignment="1">
      <alignment horizontal="center" vertical="center" wrapText="1"/>
    </xf>
    <xf numFmtId="0" fontId="26" fillId="0" borderId="0" xfId="0" applyFont="1" applyAlignment="1">
      <alignment horizontal="center" vertical="center" wrapText="1"/>
    </xf>
    <xf numFmtId="0" fontId="2" fillId="3" borderId="36" xfId="0" applyFont="1" applyFill="1" applyBorder="1" applyAlignment="1">
      <alignment horizontal="center" vertical="center" wrapText="1"/>
    </xf>
    <xf numFmtId="0" fontId="26" fillId="0" borderId="0" xfId="0" applyFont="1"/>
    <xf numFmtId="0" fontId="26" fillId="0" borderId="0" xfId="0" applyFont="1" applyFill="1" applyBorder="1" applyAlignment="1">
      <alignment vertical="center" wrapText="1"/>
    </xf>
    <xf numFmtId="0" fontId="16" fillId="0" borderId="0" xfId="0" applyFont="1" applyBorder="1" applyAlignment="1">
      <alignment horizontal="center" vertical="center" wrapText="1"/>
    </xf>
    <xf numFmtId="0" fontId="32" fillId="0" borderId="0" xfId="0" applyFont="1"/>
    <xf numFmtId="0" fontId="27" fillId="0" borderId="0" xfId="0" applyFont="1" applyFill="1" applyBorder="1" applyAlignment="1">
      <alignment horizontal="center" vertical="center" wrapText="1"/>
    </xf>
    <xf numFmtId="0" fontId="26" fillId="0" borderId="0" xfId="0" applyFont="1" applyAlignment="1">
      <alignment vertical="center"/>
    </xf>
    <xf numFmtId="0" fontId="29" fillId="0" borderId="0" xfId="0" applyFont="1" applyAlignment="1">
      <alignment horizontal="center" vertical="center"/>
    </xf>
    <xf numFmtId="0" fontId="27" fillId="0" borderId="0" xfId="0" applyFont="1" applyFill="1" applyBorder="1" applyAlignment="1">
      <alignment horizontal="center" vertical="center"/>
    </xf>
    <xf numFmtId="0" fontId="31" fillId="0" borderId="0" xfId="0" applyFont="1" applyFill="1" applyBorder="1" applyAlignment="1">
      <alignment horizontal="center"/>
    </xf>
    <xf numFmtId="0" fontId="30" fillId="0" borderId="0" xfId="0" applyFont="1" applyAlignment="1">
      <alignment horizontal="center" vertical="center" wrapText="1"/>
    </xf>
    <xf numFmtId="0" fontId="30" fillId="0" borderId="0" xfId="0" applyFont="1"/>
    <xf numFmtId="0" fontId="30" fillId="0" borderId="0" xfId="0" applyFont="1" applyFill="1" applyBorder="1" applyAlignment="1">
      <alignment horizontal="center" vertical="center" wrapText="1"/>
    </xf>
    <xf numFmtId="0" fontId="29" fillId="0" borderId="0" xfId="0" applyFont="1" applyFill="1"/>
    <xf numFmtId="0" fontId="29" fillId="0" borderId="0" xfId="0" applyFont="1" applyAlignment="1">
      <alignment vertical="center"/>
    </xf>
    <xf numFmtId="0" fontId="28" fillId="0"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0" xfId="0" applyFill="1"/>
    <xf numFmtId="1" fontId="2" fillId="2" borderId="14"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2" fillId="3" borderId="25" xfId="0" applyFont="1" applyFill="1" applyBorder="1" applyAlignment="1">
      <alignment horizontal="center" vertical="center" wrapText="1"/>
    </xf>
    <xf numFmtId="170" fontId="22" fillId="3" borderId="26" xfId="0" applyNumberFormat="1" applyFont="1" applyFill="1" applyBorder="1" applyAlignment="1">
      <alignment horizontal="center" vertical="center" wrapText="1"/>
    </xf>
    <xf numFmtId="0" fontId="2" fillId="4" borderId="16" xfId="0" applyFont="1" applyFill="1" applyBorder="1" applyAlignment="1">
      <alignment horizontal="center" vertical="center" textRotation="90" wrapText="1"/>
    </xf>
    <xf numFmtId="0" fontId="2" fillId="2" borderId="16" xfId="0" applyFont="1" applyFill="1" applyBorder="1" applyAlignment="1">
      <alignment horizontal="center" vertical="center" textRotation="90" wrapText="1"/>
    </xf>
    <xf numFmtId="0" fontId="2" fillId="4" borderId="26" xfId="0" applyFont="1" applyFill="1" applyBorder="1" applyAlignment="1">
      <alignment horizontal="center" vertical="center" wrapText="1"/>
    </xf>
    <xf numFmtId="0" fontId="2" fillId="4" borderId="37" xfId="0" applyFont="1" applyFill="1" applyBorder="1" applyAlignment="1">
      <alignment horizontal="center" vertical="center" wrapText="1"/>
    </xf>
    <xf numFmtId="1" fontId="22" fillId="3" borderId="37" xfId="0" applyNumberFormat="1" applyFont="1" applyFill="1" applyBorder="1" applyAlignment="1">
      <alignment horizontal="center" vertical="center" wrapText="1"/>
    </xf>
    <xf numFmtId="1" fontId="22" fillId="3" borderId="26" xfId="0" applyNumberFormat="1" applyFont="1" applyFill="1" applyBorder="1" applyAlignment="1">
      <alignment horizontal="center" vertical="center" wrapText="1"/>
    </xf>
    <xf numFmtId="0" fontId="0" fillId="5" borderId="0" xfId="0" applyFill="1" applyAlignment="1">
      <alignment vertical="center"/>
    </xf>
    <xf numFmtId="0" fontId="2" fillId="3" borderId="3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41" fillId="0" borderId="0" xfId="0" applyFont="1" applyAlignment="1">
      <alignment vertical="center"/>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0" xfId="0" applyFont="1" applyFill="1" applyAlignment="1">
      <alignment horizontal="center" vertical="center" wrapText="1"/>
    </xf>
    <xf numFmtId="1" fontId="11" fillId="0" borderId="9" xfId="0" applyNumberFormat="1" applyFont="1" applyFill="1" applyBorder="1" applyAlignment="1">
      <alignment horizontal="center" vertical="center" wrapText="1"/>
    </xf>
    <xf numFmtId="1" fontId="11" fillId="0" borderId="12" xfId="0" applyNumberFormat="1" applyFont="1" applyFill="1" applyBorder="1" applyAlignment="1">
      <alignment horizontal="center" vertical="center" wrapText="1"/>
    </xf>
    <xf numFmtId="0" fontId="11" fillId="0" borderId="16" xfId="0" applyFont="1" applyFill="1" applyBorder="1" applyAlignment="1">
      <alignment horizontal="center"/>
    </xf>
    <xf numFmtId="0" fontId="11" fillId="0" borderId="9" xfId="0" applyFont="1" applyFill="1" applyBorder="1" applyAlignment="1">
      <alignment vertical="center" wrapText="1"/>
    </xf>
    <xf numFmtId="0" fontId="11" fillId="0" borderId="9"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9" xfId="0" applyFont="1" applyFill="1" applyBorder="1" applyAlignment="1">
      <alignment horizontal="center"/>
    </xf>
    <xf numFmtId="0" fontId="11" fillId="0" borderId="9" xfId="0" applyNumberFormat="1" applyFont="1" applyFill="1" applyBorder="1" applyAlignment="1">
      <alignment horizontal="center"/>
    </xf>
    <xf numFmtId="1" fontId="11" fillId="0" borderId="9" xfId="0" applyNumberFormat="1" applyFont="1" applyFill="1" applyBorder="1" applyAlignment="1">
      <alignment horizontal="center"/>
    </xf>
    <xf numFmtId="0" fontId="11" fillId="0" borderId="16" xfId="0" applyNumberFormat="1" applyFont="1" applyFill="1" applyBorder="1" applyAlignment="1">
      <alignment horizontal="center"/>
    </xf>
    <xf numFmtId="0" fontId="11" fillId="0" borderId="16" xfId="0" applyNumberFormat="1"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6" xfId="0" applyFont="1" applyFill="1" applyBorder="1" applyAlignment="1">
      <alignment horizontal="center" vertical="center" wrapText="1"/>
    </xf>
    <xf numFmtId="1" fontId="11" fillId="0" borderId="16" xfId="0" applyNumberFormat="1" applyFont="1" applyFill="1" applyBorder="1" applyAlignment="1">
      <alignment horizontal="center" vertical="center" wrapText="1"/>
    </xf>
    <xf numFmtId="3" fontId="11" fillId="0" borderId="9"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1" fontId="8" fillId="0" borderId="9" xfId="1" applyNumberFormat="1" applyFont="1" applyFill="1" applyBorder="1" applyAlignment="1">
      <alignment horizontal="center" vertical="center"/>
    </xf>
    <xf numFmtId="164" fontId="11" fillId="0" borderId="1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1" fontId="11" fillId="0" borderId="48" xfId="0" applyNumberFormat="1" applyFont="1" applyFill="1" applyBorder="1" applyAlignment="1" applyProtection="1">
      <alignment horizontal="center" vertical="center"/>
    </xf>
    <xf numFmtId="1" fontId="11" fillId="0" borderId="0" xfId="0" applyNumberFormat="1" applyFont="1" applyFill="1" applyAlignment="1">
      <alignment horizontal="center" vertical="center" wrapText="1"/>
    </xf>
    <xf numFmtId="166" fontId="9" fillId="0" borderId="48" xfId="0" applyNumberFormat="1" applyFont="1" applyFill="1" applyBorder="1" applyAlignment="1" applyProtection="1">
      <alignment horizontal="center" vertical="center"/>
    </xf>
    <xf numFmtId="3" fontId="11" fillId="0" borderId="9" xfId="0" applyNumberFormat="1" applyFont="1" applyFill="1" applyBorder="1" applyAlignment="1">
      <alignment horizontal="center" vertical="center"/>
    </xf>
    <xf numFmtId="1" fontId="11" fillId="0" borderId="9" xfId="0" applyNumberFormat="1" applyFont="1" applyFill="1" applyBorder="1" applyAlignment="1">
      <alignment horizontal="center" vertical="center"/>
    </xf>
    <xf numFmtId="3" fontId="11" fillId="0" borderId="9" xfId="0" applyNumberFormat="1" applyFont="1" applyFill="1" applyBorder="1" applyAlignment="1" applyProtection="1">
      <alignment horizontal="center" wrapText="1"/>
      <protection locked="0"/>
    </xf>
    <xf numFmtId="166" fontId="11" fillId="0" borderId="9" xfId="0" applyNumberFormat="1" applyFont="1" applyFill="1" applyBorder="1" applyAlignment="1" applyProtection="1">
      <alignment horizontal="center" vertical="center"/>
      <protection locked="0"/>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1" fontId="21" fillId="0" borderId="9" xfId="0" applyNumberFormat="1" applyFont="1" applyFill="1" applyBorder="1" applyAlignment="1">
      <alignment horizontal="center" vertical="center" wrapText="1"/>
    </xf>
    <xf numFmtId="1" fontId="21" fillId="0" borderId="12" xfId="0" applyNumberFormat="1"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16" xfId="0" applyFont="1" applyFill="1" applyBorder="1" applyAlignment="1">
      <alignment horizontal="center" vertical="center" wrapText="1"/>
    </xf>
    <xf numFmtId="1" fontId="21" fillId="0" borderId="16" xfId="0" applyNumberFormat="1" applyFont="1" applyFill="1" applyBorder="1" applyAlignment="1">
      <alignment horizontal="center" vertical="center" wrapText="1"/>
    </xf>
    <xf numFmtId="1" fontId="21" fillId="0" borderId="12"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1" fontId="21" fillId="0" borderId="14" xfId="0" applyNumberFormat="1"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1" fontId="21"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3" fontId="5" fillId="0" borderId="9"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1" fontId="21" fillId="0" borderId="14" xfId="0" applyNumberFormat="1" applyFont="1" applyFill="1" applyBorder="1" applyAlignment="1">
      <alignment horizontal="center" vertical="center"/>
    </xf>
    <xf numFmtId="0" fontId="20" fillId="0" borderId="8" xfId="0" applyFont="1" applyFill="1" applyBorder="1" applyAlignment="1">
      <alignment horizontal="center" vertical="center" wrapText="1"/>
    </xf>
    <xf numFmtId="1" fontId="22" fillId="0" borderId="12" xfId="0" applyNumberFormat="1" applyFont="1" applyFill="1" applyBorder="1" applyAlignment="1">
      <alignment horizontal="center" vertical="center"/>
    </xf>
    <xf numFmtId="0" fontId="24" fillId="0" borderId="9" xfId="0" applyFont="1" applyFill="1" applyBorder="1" applyAlignment="1">
      <alignment horizontal="center" vertical="center"/>
    </xf>
    <xf numFmtId="1" fontId="25" fillId="0" borderId="9" xfId="0" applyNumberFormat="1" applyFont="1" applyFill="1" applyBorder="1" applyAlignment="1">
      <alignment horizontal="center" vertical="center"/>
    </xf>
    <xf numFmtId="0" fontId="20" fillId="0" borderId="9" xfId="0" applyFont="1" applyFill="1" applyBorder="1" applyAlignment="1">
      <alignment horizontal="center" vertical="center" wrapText="1"/>
    </xf>
    <xf numFmtId="1" fontId="22" fillId="0" borderId="9" xfId="0" applyNumberFormat="1" applyFont="1" applyFill="1" applyBorder="1" applyAlignment="1">
      <alignment horizontal="center" vertical="center" wrapText="1"/>
    </xf>
    <xf numFmtId="0" fontId="20" fillId="0" borderId="9" xfId="0" applyFont="1" applyFill="1" applyBorder="1" applyAlignment="1">
      <alignment horizontal="center" vertical="center"/>
    </xf>
    <xf numFmtId="1" fontId="22" fillId="0" borderId="9" xfId="0" applyNumberFormat="1"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4" xfId="0" applyFont="1" applyFill="1" applyBorder="1" applyAlignment="1">
      <alignment horizontal="center" vertical="center"/>
    </xf>
    <xf numFmtId="1" fontId="22" fillId="0" borderId="14" xfId="0" applyNumberFormat="1" applyFont="1" applyFill="1" applyBorder="1" applyAlignment="1">
      <alignment horizontal="center" vertical="center"/>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3" fontId="20" fillId="0" borderId="9"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3" fontId="20" fillId="0" borderId="9" xfId="0" applyNumberFormat="1" applyFont="1" applyFill="1" applyBorder="1" applyAlignment="1">
      <alignment horizontal="center" vertical="center"/>
    </xf>
    <xf numFmtId="0" fontId="20" fillId="0" borderId="16" xfId="0"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1" fontId="2" fillId="0" borderId="9"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11" fillId="0" borderId="9" xfId="0" applyFont="1" applyFill="1" applyBorder="1" applyAlignment="1">
      <alignment horizontal="center" vertical="center"/>
    </xf>
    <xf numFmtId="166" fontId="24" fillId="0" borderId="33" xfId="0" applyNumberFormat="1" applyFont="1" applyFill="1" applyBorder="1" applyAlignment="1" applyProtection="1">
      <alignment horizontal="center" vertical="center"/>
      <protection locked="0"/>
    </xf>
    <xf numFmtId="0" fontId="22" fillId="0" borderId="9" xfId="0" applyFont="1" applyFill="1" applyBorder="1" applyAlignment="1">
      <alignment horizontal="center" vertical="center"/>
    </xf>
    <xf numFmtId="1" fontId="22" fillId="0" borderId="15" xfId="0" applyNumberFormat="1" applyFont="1" applyFill="1" applyBorder="1" applyAlignment="1">
      <alignment horizontal="center" vertical="center"/>
    </xf>
    <xf numFmtId="170" fontId="11" fillId="0" borderId="9" xfId="0" applyNumberFormat="1" applyFont="1" applyFill="1" applyBorder="1" applyAlignment="1">
      <alignment horizontal="center" vertical="center" wrapText="1"/>
    </xf>
    <xf numFmtId="170" fontId="2" fillId="0" borderId="12" xfId="0" applyNumberFormat="1" applyFont="1" applyFill="1" applyBorder="1" applyAlignment="1">
      <alignment horizontal="center" vertical="center" wrapText="1"/>
    </xf>
    <xf numFmtId="170" fontId="11" fillId="0" borderId="9" xfId="0" applyNumberFormat="1" applyFont="1" applyFill="1" applyBorder="1" applyAlignment="1">
      <alignment horizontal="center" vertical="center"/>
    </xf>
    <xf numFmtId="170" fontId="2" fillId="0" borderId="12" xfId="0" applyNumberFormat="1" applyFont="1" applyFill="1" applyBorder="1" applyAlignment="1">
      <alignment horizontal="center" vertical="center"/>
    </xf>
    <xf numFmtId="170" fontId="11" fillId="0" borderId="14" xfId="0" applyNumberFormat="1" applyFont="1" applyFill="1" applyBorder="1" applyAlignment="1">
      <alignment horizontal="center" vertical="center"/>
    </xf>
    <xf numFmtId="170" fontId="2" fillId="0" borderId="15" xfId="0" applyNumberFormat="1" applyFont="1" applyFill="1" applyBorder="1" applyAlignment="1">
      <alignment horizontal="center" vertical="center"/>
    </xf>
    <xf numFmtId="170" fontId="11" fillId="0" borderId="14" xfId="0" applyNumberFormat="1" applyFont="1" applyFill="1" applyBorder="1" applyAlignment="1">
      <alignment horizontal="center" vertical="center" wrapText="1"/>
    </xf>
    <xf numFmtId="0" fontId="11" fillId="0" borderId="35" xfId="0" applyFont="1" applyFill="1" applyBorder="1" applyAlignment="1">
      <alignment horizontal="center" vertical="center" wrapText="1"/>
    </xf>
    <xf numFmtId="170" fontId="2" fillId="0" borderId="17" xfId="0" applyNumberFormat="1" applyFont="1" applyFill="1" applyBorder="1" applyAlignment="1">
      <alignment horizontal="center" vertical="center"/>
    </xf>
    <xf numFmtId="170" fontId="9" fillId="0" borderId="9" xfId="0" applyNumberFormat="1" applyFont="1" applyFill="1" applyBorder="1" applyAlignment="1">
      <alignment horizontal="center" vertical="center"/>
    </xf>
    <xf numFmtId="170" fontId="11" fillId="0" borderId="0" xfId="0" applyNumberFormat="1" applyFont="1" applyFill="1" applyBorder="1" applyAlignment="1">
      <alignment horizontal="center" vertical="center" wrapText="1"/>
    </xf>
    <xf numFmtId="170" fontId="11" fillId="0" borderId="16" xfId="0" applyNumberFormat="1" applyFont="1" applyFill="1" applyBorder="1" applyAlignment="1">
      <alignment horizontal="center" vertical="center" wrapText="1"/>
    </xf>
    <xf numFmtId="170" fontId="2" fillId="0" borderId="15" xfId="0" applyNumberFormat="1" applyFont="1" applyFill="1" applyBorder="1" applyAlignment="1">
      <alignment horizontal="center" vertical="center" wrapText="1"/>
    </xf>
    <xf numFmtId="170" fontId="20" fillId="0" borderId="9" xfId="0" applyNumberFormat="1" applyFont="1" applyFill="1" applyBorder="1" applyAlignment="1">
      <alignment horizontal="center" vertical="center" wrapText="1"/>
    </xf>
    <xf numFmtId="1" fontId="20" fillId="0" borderId="9" xfId="0" applyNumberFormat="1" applyFont="1" applyFill="1" applyBorder="1" applyAlignment="1">
      <alignment horizontal="center" vertical="center" wrapText="1"/>
    </xf>
    <xf numFmtId="1" fontId="20" fillId="0" borderId="12" xfId="0" applyNumberFormat="1" applyFont="1" applyFill="1" applyBorder="1" applyAlignment="1">
      <alignment horizontal="center" vertical="center" wrapText="1"/>
    </xf>
    <xf numFmtId="170" fontId="20" fillId="0" borderId="14" xfId="0" applyNumberFormat="1" applyFont="1" applyFill="1" applyBorder="1" applyAlignment="1">
      <alignment horizontal="center" vertical="center" wrapText="1"/>
    </xf>
    <xf numFmtId="170" fontId="20" fillId="0" borderId="9" xfId="0" applyNumberFormat="1" applyFont="1" applyFill="1" applyBorder="1" applyAlignment="1">
      <alignment horizontal="center" vertical="center"/>
    </xf>
    <xf numFmtId="170" fontId="20" fillId="0" borderId="18" xfId="0" applyNumberFormat="1" applyFont="1" applyFill="1" applyBorder="1" applyAlignment="1">
      <alignment horizontal="center" vertical="center" wrapText="1"/>
    </xf>
    <xf numFmtId="170" fontId="20" fillId="0" borderId="44" xfId="0" applyNumberFormat="1" applyFont="1" applyFill="1" applyBorder="1" applyAlignment="1">
      <alignment horizontal="center" vertical="center" wrapText="1"/>
    </xf>
    <xf numFmtId="0" fontId="20" fillId="0" borderId="35" xfId="0" applyFont="1" applyFill="1" applyBorder="1" applyAlignment="1">
      <alignment horizontal="center" vertical="center" wrapText="1"/>
    </xf>
    <xf numFmtId="170" fontId="20" fillId="0" borderId="9" xfId="0" applyNumberFormat="1" applyFont="1" applyFill="1" applyBorder="1" applyAlignment="1" applyProtection="1">
      <alignment horizontal="center" vertical="center" wrapText="1"/>
      <protection locked="0" hidden="1"/>
    </xf>
    <xf numFmtId="170" fontId="20" fillId="0" borderId="16" xfId="0" applyNumberFormat="1" applyFont="1" applyFill="1" applyBorder="1" applyAlignment="1">
      <alignment horizontal="center" vertical="center" wrapText="1"/>
    </xf>
    <xf numFmtId="0" fontId="6" fillId="0" borderId="48" xfId="0" applyFont="1" applyFill="1" applyBorder="1" applyAlignment="1">
      <alignment horizontal="center"/>
    </xf>
    <xf numFmtId="0" fontId="7" fillId="0" borderId="48" xfId="0" applyFont="1" applyFill="1" applyBorder="1" applyAlignment="1">
      <alignment horizontal="center" vertical="center" wrapText="1"/>
    </xf>
    <xf numFmtId="1" fontId="7" fillId="0" borderId="48" xfId="0" applyNumberFormat="1" applyFont="1" applyFill="1" applyBorder="1" applyAlignment="1">
      <alignment horizontal="center"/>
    </xf>
    <xf numFmtId="0" fontId="7" fillId="0" borderId="48" xfId="0" applyFont="1" applyFill="1" applyBorder="1" applyAlignment="1">
      <alignment horizontal="center"/>
    </xf>
    <xf numFmtId="168" fontId="24"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6" fillId="0" borderId="9" xfId="0" applyFont="1" applyFill="1" applyBorder="1" applyAlignment="1">
      <alignment horizontal="center" vertical="center" wrapText="1"/>
    </xf>
    <xf numFmtId="2" fontId="36" fillId="0" borderId="9"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2" fontId="11" fillId="0" borderId="9" xfId="0" applyNumberFormat="1" applyFont="1" applyFill="1" applyBorder="1" applyAlignment="1">
      <alignment horizontal="center" vertical="center" wrapText="1"/>
    </xf>
    <xf numFmtId="2" fontId="11" fillId="0" borderId="14"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3" fillId="0" borderId="12" xfId="0" applyFont="1" applyFill="1" applyBorder="1" applyAlignment="1">
      <alignment horizontal="center" vertical="center" wrapText="1"/>
    </xf>
    <xf numFmtId="1" fontId="13" fillId="0" borderId="9" xfId="0" applyNumberFormat="1" applyFont="1" applyFill="1" applyBorder="1" applyAlignment="1">
      <alignment horizontal="center" vertical="center" wrapText="1"/>
    </xf>
    <xf numFmtId="1" fontId="13" fillId="0" borderId="43"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2" fontId="11" fillId="0" borderId="62"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 fontId="6" fillId="0" borderId="9" xfId="0" applyNumberFormat="1" applyFont="1" applyFill="1" applyBorder="1" applyAlignment="1">
      <alignment horizontal="center" vertical="center" wrapText="1"/>
    </xf>
    <xf numFmtId="2" fontId="11" fillId="0" borderId="16" xfId="0" applyNumberFormat="1" applyFont="1" applyFill="1" applyBorder="1" applyAlignment="1">
      <alignment horizontal="center" vertical="center" wrapText="1"/>
    </xf>
    <xf numFmtId="0" fontId="11" fillId="0" borderId="33" xfId="0" applyFont="1" applyFill="1" applyBorder="1" applyAlignment="1">
      <alignment horizontal="center" vertical="center" wrapText="1"/>
    </xf>
    <xf numFmtId="2" fontId="9" fillId="0" borderId="9"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8" xfId="0" applyFont="1" applyFill="1" applyBorder="1" applyAlignment="1">
      <alignment horizontal="center" vertical="center" wrapText="1"/>
    </xf>
    <xf numFmtId="2" fontId="35" fillId="0" borderId="9" xfId="0" applyNumberFormat="1" applyFont="1" applyFill="1" applyBorder="1" applyAlignment="1">
      <alignment horizontal="center" vertical="center" wrapText="1"/>
    </xf>
    <xf numFmtId="0" fontId="35" fillId="0" borderId="9" xfId="0" applyFont="1" applyFill="1" applyBorder="1" applyAlignment="1">
      <alignment horizontal="center" vertical="center" wrapText="1"/>
    </xf>
    <xf numFmtId="2" fontId="11" fillId="0" borderId="18" xfId="0" applyNumberFormat="1" applyFont="1" applyFill="1" applyBorder="1" applyAlignment="1">
      <alignment horizontal="center" vertical="center" wrapText="1"/>
    </xf>
    <xf numFmtId="0" fontId="11" fillId="0" borderId="44" xfId="0" applyFont="1" applyFill="1" applyBorder="1" applyAlignment="1">
      <alignment horizontal="center" vertical="center" wrapText="1"/>
    </xf>
    <xf numFmtId="2" fontId="11" fillId="0" borderId="45" xfId="0" applyNumberFormat="1" applyFont="1" applyFill="1" applyBorder="1" applyAlignment="1">
      <alignment horizontal="center" vertical="center" wrapText="1"/>
    </xf>
    <xf numFmtId="1" fontId="11" fillId="0" borderId="44" xfId="0" applyNumberFormat="1" applyFont="1" applyFill="1" applyBorder="1" applyAlignment="1">
      <alignment horizontal="center" vertical="center" wrapText="1"/>
    </xf>
    <xf numFmtId="0" fontId="9" fillId="0" borderId="43" xfId="0" applyFont="1" applyFill="1" applyBorder="1" applyAlignment="1">
      <alignment horizontal="center" vertical="center" wrapText="1"/>
    </xf>
    <xf numFmtId="2" fontId="11" fillId="0" borderId="46" xfId="0" applyNumberFormat="1" applyFont="1" applyFill="1" applyBorder="1" applyAlignment="1">
      <alignment horizontal="center" vertical="center" wrapText="1"/>
    </xf>
    <xf numFmtId="2" fontId="11" fillId="0" borderId="47" xfId="0" applyNumberFormat="1" applyFont="1" applyFill="1" applyBorder="1" applyAlignment="1">
      <alignment horizontal="center" vertical="center" wrapText="1"/>
    </xf>
    <xf numFmtId="0" fontId="9" fillId="0" borderId="50" xfId="0" applyFont="1" applyFill="1" applyBorder="1" applyAlignment="1">
      <alignment horizontal="center" vertical="center" wrapText="1"/>
    </xf>
    <xf numFmtId="0" fontId="11" fillId="0" borderId="49" xfId="0" applyFont="1" applyFill="1" applyBorder="1" applyAlignment="1">
      <alignment horizontal="center" vertical="center"/>
    </xf>
    <xf numFmtId="0" fontId="11" fillId="0" borderId="0" xfId="0" applyFont="1" applyFill="1" applyAlignment="1">
      <alignment horizontal="center" vertical="center"/>
    </xf>
    <xf numFmtId="0" fontId="9" fillId="0" borderId="33" xfId="0" applyFont="1" applyFill="1" applyBorder="1" applyAlignment="1">
      <alignment horizontal="center" vertical="center" wrapText="1"/>
    </xf>
    <xf numFmtId="171" fontId="9" fillId="0" borderId="33" xfId="0" applyNumberFormat="1"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3" fillId="0" borderId="9" xfId="0" applyFont="1" applyFill="1" applyBorder="1" applyAlignment="1">
      <alignment horizontal="center" vertical="center"/>
    </xf>
    <xf numFmtId="0" fontId="11" fillId="0" borderId="36" xfId="0" applyFont="1" applyFill="1" applyBorder="1" applyAlignment="1">
      <alignment horizontal="center" vertical="center" wrapText="1"/>
    </xf>
    <xf numFmtId="0" fontId="11" fillId="0" borderId="36"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9"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0" borderId="14" xfId="0" applyFont="1" applyFill="1" applyBorder="1" applyAlignment="1">
      <alignment horizontal="center"/>
    </xf>
    <xf numFmtId="0" fontId="9" fillId="0" borderId="14" xfId="0" applyFont="1" applyFill="1" applyBorder="1" applyAlignment="1">
      <alignment horizontal="center" vertical="center" wrapText="1"/>
    </xf>
    <xf numFmtId="1" fontId="11" fillId="0" borderId="9" xfId="0" applyNumberFormat="1" applyFont="1" applyFill="1" applyBorder="1" applyAlignment="1" applyProtection="1">
      <alignment horizontal="center" vertical="center"/>
      <protection hidden="1"/>
    </xf>
    <xf numFmtId="1" fontId="11" fillId="0" borderId="14" xfId="0" applyNumberFormat="1" applyFont="1" applyFill="1" applyBorder="1" applyAlignment="1" applyProtection="1">
      <alignment horizontal="center" vertical="center"/>
      <protection hidden="1"/>
    </xf>
    <xf numFmtId="1" fontId="11" fillId="0" borderId="15" xfId="0" applyNumberFormat="1"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1" fontId="11" fillId="0" borderId="36" xfId="0" applyNumberFormat="1"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8" xfId="0" applyFont="1" applyFill="1" applyBorder="1" applyAlignment="1">
      <alignment horizontal="center" vertical="center" wrapText="1"/>
    </xf>
    <xf numFmtId="1" fontId="9" fillId="0" borderId="9" xfId="0" applyNumberFormat="1" applyFont="1" applyFill="1" applyBorder="1" applyAlignment="1">
      <alignment horizontal="center" vertical="center" wrapText="1"/>
    </xf>
    <xf numFmtId="1" fontId="6" fillId="0" borderId="9" xfId="0" applyNumberFormat="1" applyFont="1" applyFill="1" applyBorder="1" applyAlignment="1">
      <alignment horizontal="center"/>
    </xf>
    <xf numFmtId="0" fontId="9" fillId="0" borderId="13" xfId="0" applyFont="1" applyFill="1" applyBorder="1" applyAlignment="1">
      <alignment horizontal="center" vertical="center" wrapText="1"/>
    </xf>
    <xf numFmtId="0" fontId="11" fillId="0" borderId="8" xfId="0" applyFont="1" applyFill="1" applyBorder="1" applyAlignment="1">
      <alignment horizontal="center"/>
    </xf>
    <xf numFmtId="1" fontId="11" fillId="0" borderId="9" xfId="0" applyNumberFormat="1" applyFont="1" applyFill="1" applyBorder="1" applyAlignment="1" applyProtection="1">
      <alignment horizontal="center"/>
      <protection hidden="1"/>
    </xf>
    <xf numFmtId="0" fontId="11" fillId="0" borderId="12" xfId="0" applyFont="1" applyFill="1" applyBorder="1" applyAlignment="1">
      <alignment horizontal="center"/>
    </xf>
    <xf numFmtId="0" fontId="11" fillId="0" borderId="48" xfId="0" applyFont="1" applyFill="1" applyBorder="1" applyAlignment="1">
      <alignment horizontal="center"/>
    </xf>
    <xf numFmtId="0" fontId="11" fillId="0" borderId="43" xfId="0" applyFont="1" applyFill="1" applyBorder="1" applyAlignment="1">
      <alignment horizontal="center"/>
    </xf>
    <xf numFmtId="0" fontId="11" fillId="0" borderId="53" xfId="0" applyFont="1" applyFill="1" applyBorder="1" applyAlignment="1">
      <alignment horizontal="center"/>
    </xf>
    <xf numFmtId="0" fontId="11" fillId="0" borderId="54" xfId="0" applyFont="1" applyFill="1" applyBorder="1" applyAlignment="1">
      <alignment horizontal="center"/>
    </xf>
    <xf numFmtId="0" fontId="11" fillId="0" borderId="33" xfId="0" applyFont="1" applyFill="1" applyBorder="1" applyAlignment="1">
      <alignment horizontal="center"/>
    </xf>
    <xf numFmtId="0" fontId="11" fillId="0" borderId="52" xfId="0" applyFont="1" applyFill="1" applyBorder="1" applyAlignment="1">
      <alignment horizontal="center"/>
    </xf>
    <xf numFmtId="0" fontId="11" fillId="0" borderId="13" xfId="0" applyFont="1" applyFill="1" applyBorder="1" applyAlignment="1">
      <alignment horizontal="center"/>
    </xf>
    <xf numFmtId="0" fontId="11" fillId="0" borderId="15" xfId="0" applyFont="1" applyFill="1" applyBorder="1" applyAlignment="1">
      <alignment horizontal="center"/>
    </xf>
    <xf numFmtId="0" fontId="11" fillId="0" borderId="21" xfId="0" applyFont="1" applyFill="1" applyBorder="1" applyAlignment="1">
      <alignment horizontal="center"/>
    </xf>
    <xf numFmtId="0" fontId="11" fillId="0" borderId="20" xfId="0" applyFont="1" applyFill="1" applyBorder="1" applyAlignment="1">
      <alignment horizontal="center"/>
    </xf>
    <xf numFmtId="1" fontId="11" fillId="0" borderId="14" xfId="0" applyNumberFormat="1" applyFont="1" applyFill="1" applyBorder="1" applyAlignment="1" applyProtection="1">
      <alignment horizontal="center"/>
      <protection hidden="1"/>
    </xf>
    <xf numFmtId="0" fontId="43" fillId="0" borderId="9" xfId="0" applyFont="1" applyFill="1" applyBorder="1" applyAlignment="1">
      <alignment horizontal="center" wrapText="1"/>
    </xf>
    <xf numFmtId="0" fontId="18" fillId="0" borderId="9" xfId="0" applyFont="1" applyFill="1" applyBorder="1" applyAlignment="1">
      <alignment horizontal="center" wrapText="1"/>
    </xf>
    <xf numFmtId="0" fontId="20" fillId="0" borderId="12" xfId="0" applyFont="1" applyFill="1" applyBorder="1" applyAlignment="1">
      <alignment horizontal="center" vertical="center" wrapText="1"/>
    </xf>
    <xf numFmtId="0" fontId="6" fillId="0" borderId="9" xfId="0" applyFont="1" applyFill="1" applyBorder="1" applyAlignment="1">
      <alignment horizontal="center" wrapText="1"/>
    </xf>
    <xf numFmtId="0" fontId="11" fillId="0" borderId="17" xfId="0" applyFont="1" applyFill="1" applyBorder="1" applyAlignment="1">
      <alignment horizontal="center" vertical="center" wrapText="1"/>
    </xf>
    <xf numFmtId="0" fontId="20" fillId="0" borderId="9" xfId="0" applyFont="1" applyFill="1" applyBorder="1" applyAlignment="1">
      <alignment vertical="center" wrapText="1"/>
    </xf>
    <xf numFmtId="0" fontId="20" fillId="0" borderId="15" xfId="0" applyFont="1" applyFill="1" applyBorder="1" applyAlignment="1">
      <alignment horizontal="center" vertical="center" wrapText="1"/>
    </xf>
    <xf numFmtId="0" fontId="0" fillId="0" borderId="33" xfId="0" applyFill="1" applyBorder="1" applyAlignment="1">
      <alignment horizontal="center" wrapText="1"/>
    </xf>
    <xf numFmtId="0" fontId="11" fillId="0" borderId="21" xfId="0" applyFont="1" applyFill="1" applyBorder="1" applyAlignment="1">
      <alignment horizontal="center" vertical="center"/>
    </xf>
    <xf numFmtId="0" fontId="11" fillId="0" borderId="15" xfId="0" applyFont="1" applyFill="1" applyBorder="1" applyAlignment="1">
      <alignment horizontal="center" vertical="center" wrapText="1"/>
    </xf>
    <xf numFmtId="0" fontId="6" fillId="0" borderId="36"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35" fillId="0" borderId="9" xfId="0" applyFont="1" applyFill="1" applyBorder="1" applyAlignment="1">
      <alignment vertical="top" wrapText="1"/>
    </xf>
    <xf numFmtId="0" fontId="6" fillId="0" borderId="36" xfId="0" applyFont="1" applyFill="1" applyBorder="1" applyAlignment="1">
      <alignment horizontal="center" vertical="center" wrapText="1"/>
    </xf>
    <xf numFmtId="0" fontId="35" fillId="0" borderId="36"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35" fillId="0" borderId="33" xfId="0" applyFont="1" applyFill="1" applyBorder="1" applyAlignment="1">
      <alignment horizontal="center" vertical="center" wrapText="1"/>
    </xf>
    <xf numFmtId="0" fontId="35" fillId="0" borderId="9" xfId="0" applyFont="1" applyFill="1" applyBorder="1" applyAlignment="1">
      <alignment horizontal="center" vertical="top" wrapText="1"/>
    </xf>
    <xf numFmtId="0" fontId="0" fillId="0" borderId="9" xfId="0" applyFont="1" applyFill="1" applyBorder="1" applyAlignment="1">
      <alignment horizontal="left"/>
    </xf>
    <xf numFmtId="0" fontId="0" fillId="0" borderId="9" xfId="0" applyFont="1" applyFill="1" applyBorder="1" applyAlignment="1">
      <alignment horizontal="left" wrapText="1"/>
    </xf>
    <xf numFmtId="0" fontId="54" fillId="0" borderId="9" xfId="0" applyFont="1" applyFill="1" applyBorder="1" applyAlignment="1">
      <alignment horizontal="left" vertical="top" wrapText="1"/>
    </xf>
    <xf numFmtId="0" fontId="20" fillId="0" borderId="8" xfId="0" applyFont="1" applyFill="1" applyBorder="1" applyAlignment="1">
      <alignment horizontal="left" vertical="center" wrapText="1"/>
    </xf>
    <xf numFmtId="0" fontId="20" fillId="0" borderId="33" xfId="0" applyFont="1" applyFill="1" applyBorder="1" applyAlignment="1">
      <alignment horizontal="left" vertical="top" wrapText="1"/>
    </xf>
    <xf numFmtId="0" fontId="20" fillId="0" borderId="13"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20" fillId="0" borderId="36" xfId="0" applyFont="1" applyFill="1" applyBorder="1" applyAlignment="1">
      <alignment horizontal="center" vertical="center" wrapText="1"/>
    </xf>
    <xf numFmtId="0" fontId="20" fillId="0" borderId="8" xfId="0" applyFont="1" applyFill="1" applyBorder="1" applyAlignment="1">
      <alignment horizontal="center" vertical="center"/>
    </xf>
    <xf numFmtId="0" fontId="20" fillId="0" borderId="21" xfId="0" applyFont="1" applyFill="1" applyBorder="1" applyAlignment="1">
      <alignment horizontal="center" vertical="center"/>
    </xf>
    <xf numFmtId="0" fontId="0" fillId="0" borderId="9" xfId="0" applyFont="1" applyFill="1" applyBorder="1" applyAlignment="1">
      <alignment horizontal="center"/>
    </xf>
    <xf numFmtId="0" fontId="54" fillId="0" borderId="9" xfId="0" applyFont="1" applyFill="1" applyBorder="1" applyAlignment="1">
      <alignment horizontal="center" vertical="top" wrapText="1"/>
    </xf>
    <xf numFmtId="0" fontId="0" fillId="0" borderId="57" xfId="0" applyFont="1" applyFill="1" applyBorder="1" applyAlignment="1">
      <alignment horizontal="center" vertical="center" wrapText="1"/>
    </xf>
    <xf numFmtId="0" fontId="54" fillId="0" borderId="36"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20" fillId="0" borderId="31" xfId="0" applyFont="1" applyFill="1" applyBorder="1" applyAlignment="1">
      <alignment horizontal="center" vertical="center"/>
    </xf>
    <xf numFmtId="0" fontId="35" fillId="0" borderId="36" xfId="0" applyFont="1" applyFill="1" applyBorder="1" applyAlignment="1">
      <alignment horizontal="left" vertical="top" wrapText="1"/>
    </xf>
    <xf numFmtId="0" fontId="16" fillId="0" borderId="9" xfId="0" applyFont="1" applyFill="1" applyBorder="1" applyAlignment="1">
      <alignment horizontal="left" vertical="top" wrapText="1"/>
    </xf>
    <xf numFmtId="0" fontId="35" fillId="0" borderId="9" xfId="0" applyFont="1" applyFill="1" applyBorder="1" applyAlignment="1">
      <alignment horizontal="left" vertical="top" wrapText="1"/>
    </xf>
    <xf numFmtId="0" fontId="9" fillId="0" borderId="9" xfId="0" applyFont="1" applyFill="1" applyBorder="1" applyAlignment="1">
      <alignment horizontal="left" vertical="top" wrapText="1"/>
    </xf>
    <xf numFmtId="0" fontId="16" fillId="0" borderId="9" xfId="0" applyFont="1" applyFill="1" applyBorder="1" applyAlignment="1">
      <alignment horizontal="center" vertical="top" wrapText="1"/>
    </xf>
    <xf numFmtId="0" fontId="9" fillId="0" borderId="9" xfId="0" applyFont="1" applyFill="1" applyBorder="1" applyAlignment="1">
      <alignment horizontal="center" vertical="top" wrapText="1"/>
    </xf>
    <xf numFmtId="0" fontId="0" fillId="0" borderId="9" xfId="0" applyFill="1" applyBorder="1" applyAlignment="1">
      <alignment horizontal="center" vertical="center"/>
    </xf>
    <xf numFmtId="0" fontId="11" fillId="0" borderId="12"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2" fillId="0" borderId="16" xfId="0" applyFont="1" applyFill="1" applyBorder="1" applyAlignment="1">
      <alignment horizontal="center" vertical="center"/>
    </xf>
    <xf numFmtId="0" fontId="7" fillId="0" borderId="62" xfId="0" applyFont="1" applyFill="1" applyBorder="1" applyAlignment="1">
      <alignment vertical="top" wrapText="1"/>
    </xf>
    <xf numFmtId="0" fontId="9" fillId="0" borderId="62" xfId="0" applyFont="1" applyFill="1" applyBorder="1" applyAlignment="1">
      <alignment horizontal="left" vertical="top" wrapText="1"/>
    </xf>
    <xf numFmtId="0" fontId="9" fillId="0" borderId="36" xfId="0" applyFont="1" applyFill="1" applyBorder="1" applyAlignment="1">
      <alignment horizontal="left" vertical="top" wrapText="1"/>
    </xf>
    <xf numFmtId="0" fontId="7" fillId="0" borderId="0" xfId="0" applyFont="1" applyFill="1" applyBorder="1" applyAlignment="1">
      <alignment horizontal="center" vertical="top" wrapText="1"/>
    </xf>
    <xf numFmtId="0" fontId="9" fillId="0" borderId="16" xfId="0" applyFont="1" applyFill="1" applyBorder="1" applyAlignment="1">
      <alignment horizontal="justify" vertical="top" wrapText="1"/>
    </xf>
    <xf numFmtId="0" fontId="9" fillId="0" borderId="36" xfId="0" applyFont="1" applyFill="1" applyBorder="1" applyAlignment="1">
      <alignment vertical="top" wrapText="1"/>
    </xf>
    <xf numFmtId="0" fontId="7" fillId="0" borderId="36" xfId="0" applyFont="1" applyFill="1" applyBorder="1" applyAlignment="1">
      <alignment horizontal="justify" vertical="top" wrapText="1"/>
    </xf>
    <xf numFmtId="0" fontId="9" fillId="0" borderId="62" xfId="0" applyFont="1" applyFill="1" applyBorder="1" applyAlignment="1">
      <alignment horizontal="justify" vertical="top" wrapText="1"/>
    </xf>
    <xf numFmtId="0" fontId="7" fillId="0" borderId="16" xfId="0" applyFont="1" applyFill="1" applyBorder="1" applyAlignment="1">
      <alignment horizontal="left" vertical="top" wrapText="1"/>
    </xf>
    <xf numFmtId="0" fontId="7" fillId="0" borderId="36" xfId="0" applyFont="1" applyFill="1" applyBorder="1" applyAlignment="1">
      <alignment horizontal="left" vertical="top" wrapText="1"/>
    </xf>
    <xf numFmtId="0" fontId="9" fillId="0" borderId="16" xfId="0" applyFont="1" applyFill="1" applyBorder="1" applyAlignment="1">
      <alignment vertical="top" wrapText="1"/>
    </xf>
    <xf numFmtId="0" fontId="7" fillId="0" borderId="16" xfId="0" applyFont="1" applyFill="1" applyBorder="1" applyAlignment="1">
      <alignment horizontal="justify" vertical="top" wrapText="1"/>
    </xf>
    <xf numFmtId="0" fontId="7" fillId="0" borderId="62" xfId="0" applyFont="1" applyFill="1" applyBorder="1" applyAlignment="1">
      <alignment horizontal="justify" vertical="top" wrapText="1"/>
    </xf>
    <xf numFmtId="0" fontId="9" fillId="0" borderId="16" xfId="0" applyFont="1" applyFill="1" applyBorder="1" applyAlignment="1">
      <alignment horizontal="left" vertical="top" wrapText="1"/>
    </xf>
    <xf numFmtId="0" fontId="8" fillId="0" borderId="62" xfId="0" applyFont="1" applyFill="1" applyBorder="1" applyAlignment="1">
      <alignment horizontal="center" vertical="center" wrapText="1"/>
    </xf>
    <xf numFmtId="0" fontId="7" fillId="0" borderId="62" xfId="0" applyFont="1" applyFill="1" applyBorder="1" applyAlignment="1">
      <alignment horizontal="center" vertical="center" wrapText="1"/>
    </xf>
    <xf numFmtId="49" fontId="51" fillId="0" borderId="9" xfId="0" applyNumberFormat="1" applyFont="1" applyFill="1" applyBorder="1" applyAlignment="1">
      <alignment horizontal="left" vertical="top" wrapText="1"/>
    </xf>
    <xf numFmtId="17" fontId="35" fillId="0" borderId="9" xfId="0" applyNumberFormat="1" applyFont="1" applyFill="1" applyBorder="1" applyAlignment="1">
      <alignment horizontal="left" vertical="top" wrapText="1"/>
    </xf>
    <xf numFmtId="0" fontId="6" fillId="0" borderId="9"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16" xfId="0" applyFont="1" applyFill="1" applyBorder="1" applyAlignment="1">
      <alignment horizontal="left" vertical="top" wrapText="1"/>
    </xf>
    <xf numFmtId="17" fontId="35" fillId="0" borderId="67" xfId="0" applyNumberFormat="1" applyFont="1" applyFill="1" applyBorder="1" applyAlignment="1">
      <alignment horizontal="left" vertical="top" wrapText="1"/>
    </xf>
    <xf numFmtId="14" fontId="35" fillId="0" borderId="9" xfId="0" applyNumberFormat="1" applyFont="1" applyFill="1" applyBorder="1" applyAlignment="1">
      <alignment horizontal="left" vertical="top" wrapText="1"/>
    </xf>
    <xf numFmtId="0" fontId="6" fillId="0" borderId="9" xfId="0" applyFont="1" applyFill="1" applyBorder="1" applyAlignment="1">
      <alignment horizontal="left" wrapText="1"/>
    </xf>
    <xf numFmtId="0" fontId="35" fillId="0" borderId="33" xfId="0" applyFont="1" applyFill="1" applyBorder="1" applyAlignment="1">
      <alignment horizontal="left" vertical="top" wrapText="1"/>
    </xf>
    <xf numFmtId="14" fontId="47" fillId="0" borderId="33" xfId="0" applyNumberFormat="1" applyFont="1" applyFill="1" applyBorder="1" applyAlignment="1">
      <alignment horizontal="left" vertical="top" wrapText="1"/>
    </xf>
    <xf numFmtId="14" fontId="47" fillId="0" borderId="9" xfId="0" applyNumberFormat="1" applyFont="1" applyFill="1" applyBorder="1" applyAlignment="1">
      <alignment horizontal="left" vertical="top" wrapText="1"/>
    </xf>
    <xf numFmtId="0" fontId="16" fillId="0" borderId="36" xfId="0" applyFont="1" applyFill="1" applyBorder="1" applyAlignment="1">
      <alignment horizontal="center" vertical="top" wrapText="1"/>
    </xf>
    <xf numFmtId="0" fontId="53" fillId="0" borderId="9" xfId="0" applyFont="1" applyFill="1" applyBorder="1" applyAlignment="1">
      <alignment horizontal="center" vertical="center" wrapText="1"/>
    </xf>
    <xf numFmtId="0" fontId="6" fillId="0" borderId="9" xfId="0" applyFont="1" applyFill="1" applyBorder="1" applyAlignment="1">
      <alignment horizontal="center" vertical="top" wrapText="1"/>
    </xf>
    <xf numFmtId="0" fontId="0" fillId="0" borderId="16" xfId="0" applyFill="1" applyBorder="1" applyAlignment="1">
      <alignment horizontal="center"/>
    </xf>
    <xf numFmtId="0" fontId="48" fillId="0" borderId="9" xfId="0" applyFont="1" applyFill="1" applyBorder="1" applyAlignment="1">
      <alignment horizontal="center" vertical="top" wrapText="1"/>
    </xf>
    <xf numFmtId="0" fontId="48" fillId="0" borderId="9" xfId="0" applyFont="1" applyFill="1" applyBorder="1" applyAlignment="1">
      <alignment horizontal="left" vertical="top" wrapText="1"/>
    </xf>
    <xf numFmtId="14" fontId="16" fillId="0" borderId="9" xfId="0" applyNumberFormat="1" applyFont="1" applyFill="1" applyBorder="1" applyAlignment="1">
      <alignment horizontal="left" vertical="top" wrapText="1"/>
    </xf>
    <xf numFmtId="0" fontId="0" fillId="0" borderId="9" xfId="0" applyFill="1" applyBorder="1" applyAlignment="1">
      <alignment vertical="top" wrapText="1" shrinkToFit="1"/>
    </xf>
    <xf numFmtId="0" fontId="35" fillId="0" borderId="16" xfId="0" applyFont="1" applyFill="1" applyBorder="1" applyAlignment="1">
      <alignment horizontal="center" vertical="center" wrapText="1"/>
    </xf>
    <xf numFmtId="0" fontId="35" fillId="0" borderId="16" xfId="0" applyFont="1" applyFill="1" applyBorder="1" applyAlignment="1">
      <alignment horizontal="center" vertical="top" wrapText="1"/>
    </xf>
    <xf numFmtId="0" fontId="56" fillId="0" borderId="9" xfId="0" applyFont="1" applyFill="1" applyBorder="1" applyAlignment="1">
      <alignment horizontal="left" vertical="top" wrapText="1"/>
    </xf>
    <xf numFmtId="0" fontId="35" fillId="0" borderId="42"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9" fillId="0" borderId="12" xfId="0" applyFont="1" applyFill="1" applyBorder="1" applyAlignment="1">
      <alignment horizontal="center" vertical="center"/>
    </xf>
    <xf numFmtId="0" fontId="40" fillId="0" borderId="12" xfId="0" applyFont="1" applyFill="1" applyBorder="1" applyAlignment="1">
      <alignment horizontal="center" vertical="center"/>
    </xf>
    <xf numFmtId="0" fontId="41" fillId="0" borderId="12" xfId="0" applyFont="1" applyFill="1" applyBorder="1" applyAlignment="1">
      <alignment horizontal="center" vertical="center"/>
    </xf>
    <xf numFmtId="0" fontId="36" fillId="0" borderId="12"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35" fillId="0" borderId="12" xfId="0" applyFont="1" applyFill="1" applyBorder="1" applyAlignment="1">
      <alignment horizontal="center" vertical="top" wrapText="1"/>
    </xf>
    <xf numFmtId="0" fontId="35" fillId="0" borderId="17" xfId="0" applyFont="1" applyFill="1" applyBorder="1" applyAlignment="1">
      <alignment horizontal="center" vertical="top" wrapText="1"/>
    </xf>
    <xf numFmtId="0" fontId="20" fillId="0" borderId="8" xfId="0" applyFont="1" applyFill="1" applyBorder="1" applyAlignment="1">
      <alignment horizontal="left" vertical="center"/>
    </xf>
    <xf numFmtId="0" fontId="0" fillId="0" borderId="12" xfId="0" applyFont="1" applyFill="1" applyBorder="1" applyAlignment="1">
      <alignment horizontal="center"/>
    </xf>
    <xf numFmtId="0" fontId="54" fillId="0" borderId="42"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16"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7" fillId="0" borderId="71" xfId="0" applyFont="1" applyFill="1" applyBorder="1" applyAlignment="1">
      <alignment horizontal="center" vertical="center" wrapText="1"/>
    </xf>
    <xf numFmtId="0" fontId="35" fillId="0" borderId="42" xfId="0" applyFont="1" applyFill="1" applyBorder="1" applyAlignment="1">
      <alignment horizontal="center" vertical="top" wrapText="1"/>
    </xf>
    <xf numFmtId="0" fontId="53" fillId="0" borderId="12" xfId="0" applyFont="1" applyFill="1" applyBorder="1" applyAlignment="1">
      <alignment horizontal="center" vertical="center" wrapText="1"/>
    </xf>
    <xf numFmtId="0" fontId="16" fillId="0" borderId="12" xfId="0" applyFont="1" applyFill="1" applyBorder="1" applyAlignment="1">
      <alignment horizontal="center" vertical="top" wrapText="1"/>
    </xf>
    <xf numFmtId="0" fontId="20" fillId="0" borderId="21" xfId="0" applyFont="1" applyFill="1" applyBorder="1" applyAlignment="1">
      <alignment horizontal="center" vertical="center" wrapText="1"/>
    </xf>
    <xf numFmtId="0" fontId="0" fillId="0" borderId="17" xfId="0" applyFill="1" applyBorder="1" applyAlignment="1">
      <alignment horizontal="center"/>
    </xf>
    <xf numFmtId="0" fontId="16" fillId="0" borderId="14" xfId="0" applyFont="1" applyFill="1" applyBorder="1" applyAlignment="1">
      <alignment horizontal="left" vertical="top" wrapText="1"/>
    </xf>
    <xf numFmtId="0" fontId="16" fillId="0" borderId="14" xfId="0" applyFont="1" applyFill="1" applyBorder="1" applyAlignment="1">
      <alignment horizontal="center" vertical="center" wrapText="1"/>
    </xf>
    <xf numFmtId="0" fontId="6" fillId="0" borderId="9" xfId="0" applyFont="1" applyFill="1" applyBorder="1" applyAlignment="1">
      <alignment wrapText="1"/>
    </xf>
    <xf numFmtId="14" fontId="6" fillId="0" borderId="9" xfId="0" applyNumberFormat="1" applyFont="1" applyFill="1" applyBorder="1" applyAlignment="1">
      <alignment wrapText="1"/>
    </xf>
    <xf numFmtId="14" fontId="6" fillId="0" borderId="9" xfId="0" applyNumberFormat="1" applyFont="1" applyFill="1" applyBorder="1" applyAlignment="1">
      <alignment horizontal="left" wrapText="1"/>
    </xf>
    <xf numFmtId="14" fontId="6" fillId="0" borderId="9" xfId="0" applyNumberFormat="1" applyFont="1" applyFill="1" applyBorder="1" applyAlignment="1">
      <alignment horizontal="left" vertical="center" wrapText="1"/>
    </xf>
    <xf numFmtId="0" fontId="12" fillId="0" borderId="9" xfId="0" applyFont="1" applyFill="1" applyBorder="1" applyAlignment="1">
      <alignment horizontal="left" vertical="center" wrapText="1"/>
    </xf>
    <xf numFmtId="14" fontId="12" fillId="0" borderId="9" xfId="0" applyNumberFormat="1" applyFont="1" applyFill="1" applyBorder="1" applyAlignment="1">
      <alignment horizontal="left" vertical="center" wrapText="1"/>
    </xf>
    <xf numFmtId="0" fontId="12" fillId="0" borderId="16" xfId="0" applyFont="1" applyFill="1" applyBorder="1" applyAlignment="1">
      <alignment horizontal="left" vertical="center" wrapText="1"/>
    </xf>
    <xf numFmtId="14" fontId="11" fillId="0" borderId="9" xfId="0" applyNumberFormat="1" applyFont="1" applyFill="1" applyBorder="1" applyAlignment="1">
      <alignment horizontal="left" vertical="center" wrapText="1"/>
    </xf>
    <xf numFmtId="0" fontId="0" fillId="0" borderId="9" xfId="0" applyFill="1" applyBorder="1" applyAlignment="1">
      <alignment horizontal="left" vertical="center"/>
    </xf>
    <xf numFmtId="49" fontId="11" fillId="0" borderId="36" xfId="0" applyNumberFormat="1" applyFont="1" applyFill="1" applyBorder="1" applyAlignment="1">
      <alignment horizontal="left" vertical="center" wrapText="1"/>
    </xf>
    <xf numFmtId="167" fontId="6" fillId="0" borderId="9" xfId="0" applyNumberFormat="1" applyFont="1" applyFill="1" applyBorder="1" applyAlignment="1">
      <alignment horizontal="left" vertical="center" wrapText="1"/>
    </xf>
    <xf numFmtId="14" fontId="0" fillId="0" borderId="9" xfId="0" applyNumberFormat="1" applyFill="1" applyBorder="1" applyAlignment="1">
      <alignment horizontal="left" vertical="center"/>
    </xf>
    <xf numFmtId="49" fontId="0" fillId="0" borderId="9" xfId="0" applyNumberFormat="1" applyFill="1" applyBorder="1" applyAlignment="1">
      <alignment horizontal="left" vertical="center"/>
    </xf>
    <xf numFmtId="0" fontId="0" fillId="0" borderId="9" xfId="0" applyFill="1" applyBorder="1" applyAlignment="1">
      <alignment horizontal="left" vertical="center" wrapText="1"/>
    </xf>
    <xf numFmtId="14" fontId="45" fillId="0" borderId="9" xfId="0" applyNumberFormat="1" applyFont="1" applyFill="1" applyBorder="1" applyAlignment="1">
      <alignment horizontal="left" wrapText="1"/>
    </xf>
    <xf numFmtId="0" fontId="11" fillId="0" borderId="33" xfId="0" applyFont="1" applyFill="1" applyBorder="1" applyAlignment="1">
      <alignment horizontal="left" wrapText="1"/>
    </xf>
    <xf numFmtId="0" fontId="11" fillId="0" borderId="33" xfId="0" applyFont="1" applyFill="1" applyBorder="1" applyAlignment="1">
      <alignment horizontal="left" vertical="center" wrapText="1"/>
    </xf>
    <xf numFmtId="0" fontId="11" fillId="0" borderId="9" xfId="0" applyFont="1" applyFill="1" applyBorder="1" applyAlignment="1">
      <alignment wrapText="1"/>
    </xf>
    <xf numFmtId="14" fontId="11" fillId="0" borderId="16" xfId="0" applyNumberFormat="1" applyFont="1" applyFill="1" applyBorder="1" applyAlignment="1">
      <alignment horizontal="left" vertical="center" wrapText="1"/>
    </xf>
    <xf numFmtId="14" fontId="11" fillId="0" borderId="17" xfId="0" applyNumberFormat="1" applyFont="1" applyFill="1" applyBorder="1" applyAlignment="1">
      <alignment horizontal="left" vertical="center" wrapText="1"/>
    </xf>
    <xf numFmtId="0" fontId="11" fillId="0" borderId="14" xfId="0" applyFont="1" applyFill="1" applyBorder="1" applyAlignment="1">
      <alignment horizontal="left" vertical="center" wrapText="1"/>
    </xf>
    <xf numFmtId="14" fontId="11" fillId="0" borderId="14" xfId="0" applyNumberFormat="1" applyFont="1" applyFill="1" applyBorder="1" applyAlignment="1">
      <alignment horizontal="left" vertical="center" wrapText="1"/>
    </xf>
    <xf numFmtId="0" fontId="11" fillId="0" borderId="15" xfId="0" applyFont="1" applyFill="1" applyBorder="1" applyAlignment="1">
      <alignment horizontal="left" vertical="center" wrapText="1"/>
    </xf>
    <xf numFmtId="0" fontId="45" fillId="0" borderId="9" xfId="0" applyFont="1" applyFill="1" applyBorder="1" applyAlignment="1">
      <alignment horizontal="left" vertical="center" wrapText="1"/>
    </xf>
    <xf numFmtId="14" fontId="11" fillId="0" borderId="9" xfId="0" applyNumberFormat="1" applyFont="1" applyFill="1" applyBorder="1" applyAlignment="1">
      <alignment horizontal="left" wrapText="1"/>
    </xf>
    <xf numFmtId="14" fontId="11" fillId="0" borderId="9" xfId="0" applyNumberFormat="1" applyFont="1" applyFill="1" applyBorder="1" applyAlignment="1">
      <alignment wrapText="1"/>
    </xf>
    <xf numFmtId="14" fontId="6" fillId="0" borderId="9" xfId="0" applyNumberFormat="1"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9" xfId="1" applyFont="1" applyFill="1" applyBorder="1" applyAlignment="1">
      <alignment horizontal="left" vertical="center" wrapText="1"/>
    </xf>
    <xf numFmtId="0" fontId="11" fillId="0" borderId="48" xfId="0" applyFont="1" applyFill="1" applyBorder="1" applyAlignment="1">
      <alignment horizontal="left" vertical="center" wrapText="1"/>
    </xf>
    <xf numFmtId="14" fontId="11" fillId="0" borderId="9" xfId="0" applyNumberFormat="1" applyFont="1" applyFill="1" applyBorder="1" applyAlignment="1">
      <alignment horizontal="left" vertical="center"/>
    </xf>
    <xf numFmtId="14" fontId="11" fillId="0" borderId="12" xfId="0" applyNumberFormat="1" applyFont="1" applyFill="1" applyBorder="1" applyAlignment="1">
      <alignment horizontal="left" vertical="center" wrapText="1"/>
    </xf>
    <xf numFmtId="0" fontId="6" fillId="0" borderId="9" xfId="0" applyFont="1" applyFill="1" applyBorder="1" applyAlignment="1">
      <alignment vertical="top" wrapText="1"/>
    </xf>
    <xf numFmtId="0" fontId="7" fillId="0" borderId="9" xfId="0" applyFont="1" applyFill="1" applyBorder="1" applyAlignment="1">
      <alignment horizontal="left" vertical="top" wrapText="1"/>
    </xf>
    <xf numFmtId="0" fontId="6" fillId="0" borderId="9" xfId="0" applyNumberFormat="1" applyFont="1" applyFill="1" applyBorder="1" applyAlignment="1">
      <alignment vertical="top" wrapText="1"/>
    </xf>
    <xf numFmtId="0" fontId="11" fillId="0" borderId="33" xfId="0" applyFont="1" applyFill="1" applyBorder="1" applyAlignment="1">
      <alignment horizontal="left" vertical="top" wrapText="1"/>
    </xf>
    <xf numFmtId="14" fontId="11" fillId="0" borderId="33" xfId="0" applyNumberFormat="1" applyFont="1" applyFill="1" applyBorder="1" applyAlignment="1">
      <alignment horizontal="left" vertical="top" wrapText="1"/>
    </xf>
    <xf numFmtId="14" fontId="11" fillId="0" borderId="33" xfId="0" applyNumberFormat="1" applyFont="1" applyFill="1" applyBorder="1" applyAlignment="1">
      <alignment horizontal="left" wrapText="1"/>
    </xf>
    <xf numFmtId="0" fontId="6" fillId="0" borderId="48" xfId="0" applyFont="1" applyFill="1" applyBorder="1" applyAlignment="1">
      <alignment horizontal="left" wrapText="1"/>
    </xf>
    <xf numFmtId="0" fontId="6" fillId="0" borderId="53" xfId="0" applyFont="1" applyFill="1" applyBorder="1" applyAlignment="1">
      <alignment horizontal="left" wrapText="1"/>
    </xf>
    <xf numFmtId="0" fontId="11" fillId="0" borderId="9" xfId="0" applyFont="1" applyFill="1" applyBorder="1" applyAlignment="1">
      <alignment horizontal="left" wrapText="1"/>
    </xf>
    <xf numFmtId="0" fontId="16" fillId="0" borderId="33" xfId="0" applyFont="1" applyFill="1" applyBorder="1" applyAlignment="1">
      <alignment horizontal="left" vertical="top" wrapText="1"/>
    </xf>
    <xf numFmtId="14" fontId="6" fillId="0" borderId="12" xfId="0" applyNumberFormat="1" applyFont="1" applyFill="1" applyBorder="1" applyAlignment="1">
      <alignment horizontal="left" vertical="center" wrapText="1"/>
    </xf>
    <xf numFmtId="0" fontId="6" fillId="0" borderId="12" xfId="0" applyFont="1" applyFill="1" applyBorder="1" applyAlignment="1">
      <alignment horizontal="left" vertical="center" wrapText="1"/>
    </xf>
    <xf numFmtId="14" fontId="12" fillId="0" borderId="12" xfId="0" applyNumberFormat="1"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0" fillId="0" borderId="8" xfId="0" applyFill="1" applyBorder="1" applyAlignment="1">
      <alignment horizontal="center" vertical="center"/>
    </xf>
    <xf numFmtId="0" fontId="0" fillId="0" borderId="12" xfId="0" applyFill="1" applyBorder="1" applyAlignment="1">
      <alignment horizontal="left" vertical="center"/>
    </xf>
    <xf numFmtId="0" fontId="0" fillId="0" borderId="12" xfId="0" applyFill="1" applyBorder="1" applyAlignment="1">
      <alignment horizontal="left" vertical="center" wrapText="1"/>
    </xf>
    <xf numFmtId="0" fontId="6" fillId="0" borderId="12" xfId="0" applyFont="1" applyFill="1" applyBorder="1" applyAlignment="1">
      <alignment horizontal="left" wrapText="1"/>
    </xf>
    <xf numFmtId="14" fontId="6" fillId="0" borderId="12" xfId="0" applyNumberFormat="1" applyFont="1" applyFill="1" applyBorder="1" applyAlignment="1">
      <alignment horizontal="left" wrapText="1"/>
    </xf>
    <xf numFmtId="14" fontId="6" fillId="0" borderId="12" xfId="0" applyNumberFormat="1" applyFont="1" applyFill="1" applyBorder="1" applyAlignment="1">
      <alignment wrapText="1"/>
    </xf>
    <xf numFmtId="0" fontId="6" fillId="0" borderId="12" xfId="0" applyFont="1" applyFill="1" applyBorder="1" applyAlignment="1">
      <alignment wrapText="1"/>
    </xf>
    <xf numFmtId="0" fontId="7" fillId="0" borderId="12" xfId="0" applyFont="1" applyFill="1" applyBorder="1" applyAlignment="1">
      <alignment horizontal="left" vertical="center" wrapText="1"/>
    </xf>
    <xf numFmtId="14" fontId="11" fillId="0" borderId="12" xfId="0" applyNumberFormat="1" applyFont="1" applyFill="1" applyBorder="1" applyAlignment="1">
      <alignment horizontal="left" wrapText="1"/>
    </xf>
    <xf numFmtId="14" fontId="11" fillId="0" borderId="12" xfId="0" applyNumberFormat="1" applyFont="1" applyFill="1" applyBorder="1" applyAlignment="1">
      <alignment wrapText="1"/>
    </xf>
    <xf numFmtId="14" fontId="6" fillId="0" borderId="12" xfId="0" applyNumberFormat="1" applyFont="1" applyFill="1" applyBorder="1" applyAlignment="1">
      <alignment horizontal="left" vertical="top" wrapText="1"/>
    </xf>
    <xf numFmtId="0" fontId="6" fillId="0" borderId="12" xfId="0" applyFont="1" applyFill="1" applyBorder="1" applyAlignment="1">
      <alignment horizontal="left" vertical="top" wrapText="1"/>
    </xf>
    <xf numFmtId="0" fontId="11" fillId="0" borderId="12" xfId="1" applyFont="1" applyFill="1" applyBorder="1" applyAlignment="1">
      <alignment horizontal="left" vertical="center" wrapText="1"/>
    </xf>
    <xf numFmtId="0" fontId="11" fillId="0" borderId="43" xfId="0" applyFont="1" applyFill="1" applyBorder="1" applyAlignment="1">
      <alignment horizontal="left" vertical="center" wrapText="1"/>
    </xf>
    <xf numFmtId="0" fontId="7" fillId="0" borderId="12" xfId="0" applyFont="1" applyFill="1" applyBorder="1" applyAlignment="1">
      <alignment horizontal="left" vertical="top" wrapText="1"/>
    </xf>
    <xf numFmtId="0" fontId="6" fillId="0" borderId="43" xfId="0" applyFont="1" applyFill="1" applyBorder="1" applyAlignment="1">
      <alignment horizontal="left" wrapText="1"/>
    </xf>
    <xf numFmtId="0" fontId="6" fillId="0" borderId="54" xfId="0" applyFont="1" applyFill="1" applyBorder="1" applyAlignment="1">
      <alignment horizontal="left" wrapText="1"/>
    </xf>
    <xf numFmtId="0" fontId="11" fillId="0" borderId="12" xfId="0" applyFont="1" applyFill="1" applyBorder="1" applyAlignment="1">
      <alignment horizontal="left" wrapText="1"/>
    </xf>
    <xf numFmtId="0" fontId="11" fillId="0" borderId="72" xfId="0" applyFont="1" applyFill="1" applyBorder="1" applyAlignment="1">
      <alignment horizontal="left" wrapText="1"/>
    </xf>
    <xf numFmtId="0" fontId="16" fillId="0" borderId="72" xfId="0" applyFont="1" applyFill="1" applyBorder="1" applyAlignment="1">
      <alignment horizontal="left" vertical="top" wrapText="1"/>
    </xf>
    <xf numFmtId="0" fontId="11" fillId="0" borderId="72" xfId="0" applyFont="1" applyFill="1" applyBorder="1" applyAlignment="1">
      <alignment horizontal="left" vertical="top" wrapText="1"/>
    </xf>
    <xf numFmtId="0" fontId="11" fillId="0" borderId="73" xfId="0" applyFont="1" applyFill="1" applyBorder="1" applyAlignment="1">
      <alignment horizontal="left" vertical="top" wrapText="1"/>
    </xf>
    <xf numFmtId="0" fontId="16" fillId="0" borderId="73" xfId="0" applyFont="1" applyFill="1" applyBorder="1" applyAlignment="1">
      <alignment horizontal="left" vertical="top" wrapText="1"/>
    </xf>
    <xf numFmtId="0" fontId="11" fillId="0" borderId="74" xfId="0" applyFont="1" applyFill="1" applyBorder="1" applyAlignment="1">
      <alignment horizontal="left" vertical="top" wrapText="1"/>
    </xf>
    <xf numFmtId="0" fontId="3" fillId="0" borderId="39" xfId="0" applyFont="1" applyBorder="1" applyAlignment="1">
      <alignment horizontal="center" vertical="center"/>
    </xf>
    <xf numFmtId="14" fontId="6" fillId="0" borderId="36" xfId="0" applyNumberFormat="1" applyFont="1" applyFill="1" applyBorder="1" applyAlignment="1">
      <alignment horizontal="left" vertical="center" wrapText="1"/>
    </xf>
    <xf numFmtId="14" fontId="6" fillId="0" borderId="42" xfId="0" applyNumberFormat="1" applyFont="1" applyFill="1" applyBorder="1" applyAlignment="1">
      <alignment horizontal="left" vertical="center" wrapText="1"/>
    </xf>
    <xf numFmtId="14" fontId="11" fillId="0" borderId="36" xfId="0" applyNumberFormat="1" applyFont="1" applyFill="1" applyBorder="1" applyAlignment="1">
      <alignment horizontal="left" vertical="center" wrapText="1"/>
    </xf>
    <xf numFmtId="14" fontId="11" fillId="0" borderId="42" xfId="0" applyNumberFormat="1" applyFont="1" applyFill="1" applyBorder="1" applyAlignment="1">
      <alignment horizontal="left" vertical="center" wrapText="1"/>
    </xf>
    <xf numFmtId="0" fontId="45" fillId="0" borderId="36" xfId="0" applyFont="1" applyFill="1" applyBorder="1" applyAlignment="1">
      <alignment horizontal="left" vertical="center" wrapText="1"/>
    </xf>
    <xf numFmtId="0" fontId="7" fillId="0" borderId="42" xfId="0" applyFont="1" applyFill="1" applyBorder="1" applyAlignment="1">
      <alignment horizontal="left" vertical="center" wrapText="1"/>
    </xf>
    <xf numFmtId="14" fontId="11" fillId="0" borderId="36" xfId="0" applyNumberFormat="1" applyFont="1" applyFill="1" applyBorder="1" applyAlignment="1">
      <alignment horizontal="left" vertical="center"/>
    </xf>
    <xf numFmtId="0" fontId="11" fillId="0" borderId="36" xfId="0" applyFont="1" applyFill="1" applyBorder="1" applyAlignment="1">
      <alignment wrapText="1"/>
    </xf>
    <xf numFmtId="14" fontId="11" fillId="0" borderId="36" xfId="0" applyNumberFormat="1" applyFont="1" applyFill="1" applyBorder="1" applyAlignment="1">
      <alignment wrapText="1"/>
    </xf>
    <xf numFmtId="14" fontId="11" fillId="0" borderId="42" xfId="0" applyNumberFormat="1" applyFont="1" applyFill="1" applyBorder="1" applyAlignment="1">
      <alignment horizontal="left" wrapText="1"/>
    </xf>
    <xf numFmtId="1" fontId="11" fillId="0" borderId="42"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11" fillId="0" borderId="36" xfId="0" applyFont="1" applyFill="1" applyBorder="1" applyAlignment="1">
      <alignment horizontal="center"/>
    </xf>
    <xf numFmtId="0" fontId="11" fillId="0" borderId="36" xfId="0" applyNumberFormat="1" applyFont="1" applyFill="1" applyBorder="1" applyAlignment="1">
      <alignment horizontal="center"/>
    </xf>
    <xf numFmtId="0" fontId="11" fillId="0" borderId="36" xfId="0" applyNumberFormat="1"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6" xfId="0" applyFont="1" applyFill="1" applyBorder="1" applyAlignment="1">
      <alignment horizontal="center" vertical="center" wrapText="1"/>
    </xf>
    <xf numFmtId="1" fontId="21" fillId="0" borderId="36" xfId="0" applyNumberFormat="1" applyFont="1" applyFill="1" applyBorder="1" applyAlignment="1">
      <alignment horizontal="center" vertical="center" wrapText="1"/>
    </xf>
    <xf numFmtId="1" fontId="21" fillId="0" borderId="42" xfId="0" applyNumberFormat="1"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26" xfId="0" applyFont="1" applyFill="1" applyBorder="1" applyAlignment="1">
      <alignment horizontal="center" vertical="center" wrapText="1"/>
    </xf>
    <xf numFmtId="0" fontId="5" fillId="0" borderId="31" xfId="0" applyFont="1" applyFill="1" applyBorder="1" applyAlignment="1">
      <alignment horizontal="center" vertical="center"/>
    </xf>
    <xf numFmtId="0" fontId="20" fillId="0" borderId="31" xfId="0" applyFont="1" applyFill="1" applyBorder="1" applyAlignment="1">
      <alignment horizontal="center" vertical="center" wrapText="1"/>
    </xf>
    <xf numFmtId="0" fontId="24" fillId="0" borderId="36" xfId="0" applyFont="1" applyFill="1" applyBorder="1" applyAlignment="1">
      <alignment horizontal="center" vertical="center" wrapText="1"/>
    </xf>
    <xf numFmtId="1" fontId="25" fillId="0" borderId="36" xfId="0" applyNumberFormat="1" applyFont="1" applyFill="1" applyBorder="1" applyAlignment="1">
      <alignment horizontal="center" vertical="center" wrapText="1"/>
    </xf>
    <xf numFmtId="1" fontId="22" fillId="0" borderId="42" xfId="0" applyNumberFormat="1" applyFont="1" applyFill="1" applyBorder="1" applyAlignment="1">
      <alignment horizontal="center" vertical="center"/>
    </xf>
    <xf numFmtId="1" fontId="22" fillId="0" borderId="36" xfId="0" applyNumberFormat="1" applyFont="1" applyFill="1" applyBorder="1" applyAlignment="1">
      <alignment horizontal="center" vertical="center" wrapText="1"/>
    </xf>
    <xf numFmtId="1" fontId="22" fillId="0" borderId="42" xfId="0" applyNumberFormat="1" applyFont="1" applyFill="1" applyBorder="1" applyAlignment="1">
      <alignment horizontal="center" vertical="center" wrapText="1"/>
    </xf>
    <xf numFmtId="3" fontId="2" fillId="3" borderId="26"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9" fillId="0" borderId="16"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62" xfId="0" applyFont="1" applyFill="1" applyBorder="1" applyAlignment="1">
      <alignment horizontal="left" vertical="top" wrapText="1"/>
    </xf>
    <xf numFmtId="0" fontId="7" fillId="0" borderId="62"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36" xfId="0" applyFont="1" applyFill="1" applyBorder="1" applyAlignment="1">
      <alignment horizontal="center" vertical="top" wrapText="1"/>
    </xf>
    <xf numFmtId="0" fontId="7" fillId="0" borderId="16" xfId="0" applyFont="1" applyFill="1" applyBorder="1" applyAlignment="1">
      <alignment horizontal="left" vertical="top" wrapText="1"/>
    </xf>
    <xf numFmtId="0" fontId="20" fillId="0" borderId="31"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top" wrapText="1"/>
    </xf>
    <xf numFmtId="0" fontId="6" fillId="0" borderId="12" xfId="0" applyFont="1" applyFill="1" applyBorder="1" applyAlignment="1">
      <alignment horizontal="left" vertical="top" wrapText="1"/>
    </xf>
    <xf numFmtId="4" fontId="12" fillId="0" borderId="0" xfId="0" applyNumberFormat="1" applyFont="1" applyFill="1" applyAlignment="1">
      <alignment horizontal="center"/>
    </xf>
    <xf numFmtId="3" fontId="22" fillId="3" borderId="26" xfId="0" applyNumberFormat="1" applyFont="1" applyFill="1" applyBorder="1" applyAlignment="1">
      <alignment horizontal="center" vertical="center" wrapText="1"/>
    </xf>
    <xf numFmtId="0" fontId="20" fillId="8" borderId="13" xfId="0" applyFont="1" applyFill="1" applyBorder="1" applyAlignment="1">
      <alignment horizontal="center" vertical="center" wrapText="1"/>
    </xf>
    <xf numFmtId="170" fontId="20" fillId="8" borderId="14" xfId="0" applyNumberFormat="1" applyFont="1" applyFill="1" applyBorder="1" applyAlignment="1">
      <alignment horizontal="center" vertical="center" wrapText="1"/>
    </xf>
    <xf numFmtId="170" fontId="20" fillId="8" borderId="9" xfId="0" applyNumberFormat="1" applyFont="1" applyFill="1" applyBorder="1" applyAlignment="1">
      <alignment horizontal="center" vertical="center" wrapText="1"/>
    </xf>
    <xf numFmtId="1" fontId="20" fillId="8" borderId="9" xfId="0" applyNumberFormat="1" applyFont="1" applyFill="1" applyBorder="1" applyAlignment="1">
      <alignment horizontal="center" vertical="center" wrapText="1"/>
    </xf>
    <xf numFmtId="1" fontId="20" fillId="8" borderId="12" xfId="0" applyNumberFormat="1"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9" borderId="9" xfId="0" applyFont="1" applyFill="1" applyBorder="1" applyAlignment="1">
      <alignment horizontal="center" vertical="center" wrapText="1"/>
    </xf>
    <xf numFmtId="1" fontId="11" fillId="9" borderId="9" xfId="0" applyNumberFormat="1" applyFont="1" applyFill="1" applyBorder="1" applyAlignment="1">
      <alignment horizontal="center" vertical="center" wrapText="1"/>
    </xf>
    <xf numFmtId="1" fontId="11" fillId="9" borderId="12" xfId="0" applyNumberFormat="1" applyFont="1" applyFill="1" applyBorder="1" applyAlignment="1">
      <alignment horizontal="center" vertical="center" wrapText="1"/>
    </xf>
    <xf numFmtId="0" fontId="11" fillId="9" borderId="9" xfId="0" applyFont="1" applyFill="1" applyBorder="1" applyAlignment="1">
      <alignment horizontal="center"/>
    </xf>
    <xf numFmtId="0" fontId="11" fillId="9" borderId="0" xfId="0" applyFont="1" applyFill="1" applyAlignment="1">
      <alignment horizontal="center" vertical="center" wrapText="1"/>
    </xf>
    <xf numFmtId="1" fontId="11" fillId="9" borderId="18" xfId="0" applyNumberFormat="1"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1" fontId="21" fillId="9" borderId="9" xfId="0" applyNumberFormat="1" applyFont="1" applyFill="1" applyBorder="1" applyAlignment="1">
      <alignment horizontal="center" vertical="center" wrapText="1"/>
    </xf>
    <xf numFmtId="1" fontId="21" fillId="9" borderId="12" xfId="0" applyNumberFormat="1" applyFont="1" applyFill="1" applyBorder="1" applyAlignment="1">
      <alignment horizontal="center" vertical="center" wrapText="1"/>
    </xf>
    <xf numFmtId="0" fontId="20" fillId="9" borderId="8" xfId="0" applyFont="1" applyFill="1" applyBorder="1" applyAlignment="1">
      <alignment horizontal="center" vertical="center" wrapText="1"/>
    </xf>
    <xf numFmtId="0" fontId="24" fillId="9" borderId="9" xfId="0" applyFont="1" applyFill="1" applyBorder="1" applyAlignment="1">
      <alignment horizontal="center" vertical="center"/>
    </xf>
    <xf numFmtId="1" fontId="25" fillId="9" borderId="9" xfId="0" applyNumberFormat="1" applyFont="1" applyFill="1" applyBorder="1" applyAlignment="1">
      <alignment horizontal="center" vertical="center"/>
    </xf>
    <xf numFmtId="1" fontId="22" fillId="9" borderId="12" xfId="0" applyNumberFormat="1" applyFont="1" applyFill="1" applyBorder="1" applyAlignment="1">
      <alignment horizontal="center" vertical="center"/>
    </xf>
    <xf numFmtId="0" fontId="20" fillId="9" borderId="9" xfId="0" applyFont="1" applyFill="1" applyBorder="1" applyAlignment="1">
      <alignment horizontal="center" vertical="center" wrapText="1"/>
    </xf>
    <xf numFmtId="0" fontId="20" fillId="9" borderId="32" xfId="0" applyFont="1" applyFill="1" applyBorder="1" applyAlignment="1">
      <alignment horizontal="center" vertical="center" wrapText="1"/>
    </xf>
    <xf numFmtId="1" fontId="22" fillId="9" borderId="9" xfId="0" applyNumberFormat="1" applyFont="1" applyFill="1" applyBorder="1" applyAlignment="1">
      <alignment horizontal="center" vertical="center" wrapText="1"/>
    </xf>
    <xf numFmtId="170" fontId="11" fillId="9" borderId="9" xfId="0" applyNumberFormat="1" applyFont="1" applyFill="1" applyBorder="1" applyAlignment="1">
      <alignment horizontal="center" vertical="center" wrapText="1"/>
    </xf>
    <xf numFmtId="170" fontId="2" fillId="9" borderId="12" xfId="0" applyNumberFormat="1" applyFont="1" applyFill="1" applyBorder="1" applyAlignment="1">
      <alignment horizontal="center" vertical="center" wrapText="1"/>
    </xf>
    <xf numFmtId="170" fontId="11" fillId="9" borderId="9" xfId="0" applyNumberFormat="1" applyFont="1" applyFill="1" applyBorder="1" applyAlignment="1">
      <alignment horizontal="center" vertical="center"/>
    </xf>
    <xf numFmtId="170" fontId="2" fillId="9" borderId="12" xfId="0" applyNumberFormat="1" applyFont="1" applyFill="1" applyBorder="1" applyAlignment="1">
      <alignment horizontal="center" vertical="center"/>
    </xf>
    <xf numFmtId="170" fontId="20" fillId="9" borderId="9" xfId="0" applyNumberFormat="1" applyFont="1" applyFill="1" applyBorder="1" applyAlignment="1">
      <alignment horizontal="center" vertical="center" wrapText="1"/>
    </xf>
    <xf numFmtId="1" fontId="20" fillId="9" borderId="9" xfId="0" applyNumberFormat="1" applyFont="1" applyFill="1" applyBorder="1" applyAlignment="1">
      <alignment horizontal="center" vertical="center" wrapText="1"/>
    </xf>
    <xf numFmtId="1" fontId="20" fillId="9" borderId="12" xfId="0" applyNumberFormat="1" applyFont="1" applyFill="1" applyBorder="1" applyAlignment="1">
      <alignment horizontal="center" vertical="center" wrapText="1"/>
    </xf>
    <xf numFmtId="170" fontId="20" fillId="9" borderId="9" xfId="0" applyNumberFormat="1" applyFont="1" applyFill="1" applyBorder="1" applyAlignment="1" applyProtection="1">
      <alignment horizontal="center" vertical="center" wrapText="1"/>
      <protection locked="0" hidden="1"/>
    </xf>
    <xf numFmtId="170" fontId="20" fillId="0" borderId="36" xfId="0" applyNumberFormat="1" applyFont="1" applyFill="1" applyBorder="1" applyAlignment="1">
      <alignment horizontal="center" vertical="center" wrapText="1"/>
    </xf>
    <xf numFmtId="1" fontId="20" fillId="0" borderId="36" xfId="0" applyNumberFormat="1" applyFont="1" applyFill="1" applyBorder="1" applyAlignment="1">
      <alignment horizontal="center" vertical="center" wrapText="1"/>
    </xf>
    <xf numFmtId="1" fontId="20" fillId="0" borderId="42" xfId="0" applyNumberFormat="1" applyFont="1" applyFill="1" applyBorder="1" applyAlignment="1">
      <alignment horizontal="center" vertical="center" wrapText="1"/>
    </xf>
    <xf numFmtId="170" fontId="2" fillId="3" borderId="26" xfId="0" applyNumberFormat="1" applyFont="1" applyFill="1" applyBorder="1" applyAlignment="1">
      <alignment horizontal="center" vertical="center" wrapText="1"/>
    </xf>
    <xf numFmtId="1" fontId="20" fillId="0" borderId="16" xfId="0" applyNumberFormat="1" applyFont="1" applyFill="1" applyBorder="1" applyAlignment="1">
      <alignment horizontal="center" vertical="center" wrapText="1"/>
    </xf>
    <xf numFmtId="2" fontId="9" fillId="0" borderId="76" xfId="0" applyNumberFormat="1" applyFont="1" applyFill="1" applyBorder="1" applyAlignment="1">
      <alignment horizontal="center" vertical="center" wrapText="1"/>
    </xf>
    <xf numFmtId="1" fontId="20" fillId="0" borderId="17" xfId="0" applyNumberFormat="1" applyFont="1" applyFill="1" applyBorder="1" applyAlignment="1">
      <alignment horizontal="center" vertical="center" wrapText="1"/>
    </xf>
    <xf numFmtId="4" fontId="6" fillId="0" borderId="36" xfId="0" applyNumberFormat="1" applyFont="1" applyFill="1" applyBorder="1" applyAlignment="1">
      <alignment horizontal="center" vertical="center" wrapText="1"/>
    </xf>
    <xf numFmtId="3" fontId="11" fillId="0" borderId="36" xfId="0" applyNumberFormat="1" applyFont="1" applyFill="1" applyBorder="1" applyAlignment="1">
      <alignment horizontal="center" vertical="center" wrapText="1"/>
    </xf>
    <xf numFmtId="4" fontId="11" fillId="0" borderId="36" xfId="0" applyNumberFormat="1" applyFont="1" applyFill="1" applyBorder="1" applyAlignment="1">
      <alignment horizontal="center" vertical="center" wrapText="1"/>
    </xf>
    <xf numFmtId="3" fontId="11" fillId="0" borderId="42" xfId="0" applyNumberFormat="1" applyFont="1" applyFill="1" applyBorder="1" applyAlignment="1">
      <alignment horizontal="center" vertical="center" wrapText="1"/>
    </xf>
    <xf numFmtId="170" fontId="20" fillId="0" borderId="36" xfId="0" applyNumberFormat="1" applyFont="1" applyFill="1" applyBorder="1" applyAlignment="1">
      <alignment horizontal="center" vertical="center"/>
    </xf>
    <xf numFmtId="2" fontId="22" fillId="3" borderId="26" xfId="0" applyNumberFormat="1" applyFont="1" applyFill="1" applyBorder="1" applyAlignment="1">
      <alignment horizontal="center" vertical="center" wrapText="1"/>
    </xf>
    <xf numFmtId="168" fontId="20" fillId="0" borderId="36" xfId="0" applyNumberFormat="1" applyFont="1" applyFill="1" applyBorder="1" applyAlignment="1">
      <alignment horizontal="center" vertical="center" wrapText="1"/>
    </xf>
    <xf numFmtId="170" fontId="20" fillId="0" borderId="16" xfId="0" applyNumberFormat="1" applyFont="1" applyFill="1" applyBorder="1" applyAlignment="1" applyProtection="1">
      <alignment horizontal="center" vertical="center" wrapText="1"/>
      <protection locked="0" hidden="1"/>
    </xf>
    <xf numFmtId="170" fontId="20" fillId="0" borderId="36" xfId="0" applyNumberFormat="1" applyFont="1" applyFill="1" applyBorder="1" applyAlignment="1" applyProtection="1">
      <alignment horizontal="center" vertical="center" wrapText="1"/>
      <protection locked="0" hidden="1"/>
    </xf>
    <xf numFmtId="0" fontId="22" fillId="0" borderId="0" xfId="0" applyFont="1" applyFill="1" applyBorder="1" applyAlignment="1">
      <alignment horizontal="center" vertical="center" wrapText="1"/>
    </xf>
    <xf numFmtId="170" fontId="22" fillId="0" borderId="0" xfId="0"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1" fontId="22" fillId="0" borderId="0" xfId="0" applyNumberFormat="1" applyFont="1" applyFill="1" applyBorder="1" applyAlignment="1">
      <alignment horizontal="center" vertical="center" wrapText="1"/>
    </xf>
    <xf numFmtId="2" fontId="11" fillId="9" borderId="9" xfId="0" applyNumberFormat="1" applyFont="1" applyFill="1" applyBorder="1" applyAlignment="1">
      <alignment horizontal="center" vertical="center" wrapText="1"/>
    </xf>
    <xf numFmtId="0" fontId="13" fillId="9" borderId="9" xfId="0" applyFont="1" applyFill="1" applyBorder="1" applyAlignment="1">
      <alignment horizontal="center" vertical="center" wrapText="1"/>
    </xf>
    <xf numFmtId="0" fontId="9" fillId="9" borderId="12" xfId="0" applyFont="1" applyFill="1" applyBorder="1" applyAlignment="1">
      <alignment horizontal="center" vertical="center" wrapText="1"/>
    </xf>
    <xf numFmtId="2" fontId="11" fillId="9" borderId="9" xfId="0" applyNumberFormat="1" applyFont="1" applyFill="1" applyBorder="1" applyAlignment="1">
      <alignment horizontal="center" vertical="center"/>
    </xf>
    <xf numFmtId="0" fontId="11" fillId="9" borderId="9" xfId="0" applyFont="1" applyFill="1" applyBorder="1" applyAlignment="1">
      <alignment horizontal="left" vertical="center" wrapText="1"/>
    </xf>
    <xf numFmtId="0" fontId="11" fillId="9" borderId="9" xfId="0" applyFont="1" applyFill="1" applyBorder="1" applyAlignment="1">
      <alignment vertical="center" wrapText="1"/>
    </xf>
    <xf numFmtId="0" fontId="11" fillId="9" borderId="12" xfId="0" applyFont="1" applyFill="1" applyBorder="1" applyAlignment="1">
      <alignment vertical="center" wrapText="1"/>
    </xf>
    <xf numFmtId="0" fontId="11" fillId="9" borderId="12" xfId="0" applyFont="1" applyFill="1" applyBorder="1" applyAlignment="1">
      <alignment horizontal="center" vertical="center" wrapText="1"/>
    </xf>
    <xf numFmtId="0" fontId="9" fillId="9" borderId="9" xfId="0" applyFont="1" applyFill="1" applyBorder="1" applyAlignment="1">
      <alignment horizontal="left" vertical="center" wrapText="1"/>
    </xf>
    <xf numFmtId="0" fontId="2" fillId="9" borderId="9" xfId="0" applyFont="1" applyFill="1" applyBorder="1" applyAlignment="1">
      <alignment horizontal="center" vertical="center" wrapText="1"/>
    </xf>
    <xf numFmtId="0" fontId="11" fillId="0" borderId="36" xfId="0" applyFont="1" applyFill="1" applyBorder="1" applyAlignment="1">
      <alignment horizontal="center" vertical="center"/>
    </xf>
    <xf numFmtId="0" fontId="6" fillId="0" borderId="9" xfId="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textRotation="90" wrapText="1"/>
    </xf>
    <xf numFmtId="0" fontId="11" fillId="9" borderId="9" xfId="0" applyFont="1" applyFill="1" applyBorder="1" applyAlignment="1">
      <alignment horizontal="center" vertical="center"/>
    </xf>
    <xf numFmtId="0" fontId="11" fillId="0" borderId="9" xfId="0" applyFont="1" applyFill="1" applyBorder="1" applyAlignment="1">
      <alignment vertical="center"/>
    </xf>
    <xf numFmtId="0" fontId="11" fillId="0" borderId="9" xfId="0" applyFont="1" applyFill="1" applyBorder="1" applyAlignment="1"/>
    <xf numFmtId="0" fontId="13" fillId="0" borderId="9" xfId="0" applyFont="1" applyFill="1" applyBorder="1" applyAlignment="1">
      <alignment vertical="center" wrapText="1"/>
    </xf>
    <xf numFmtId="0" fontId="45"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9" borderId="9" xfId="0" applyFont="1" applyFill="1" applyBorder="1" applyAlignment="1">
      <alignment horizontal="left" vertical="center" wrapText="1"/>
    </xf>
    <xf numFmtId="0" fontId="11" fillId="0" borderId="9" xfId="0" applyFont="1" applyFill="1" applyBorder="1" applyAlignment="1">
      <alignment horizontal="center" vertical="center" textRotation="90" wrapText="1"/>
    </xf>
    <xf numFmtId="0" fontId="13" fillId="9" borderId="9" xfId="0" applyFont="1" applyFill="1" applyBorder="1" applyAlignment="1">
      <alignment vertical="center" wrapText="1"/>
    </xf>
    <xf numFmtId="1" fontId="11" fillId="10" borderId="9" xfId="0" applyNumberFormat="1" applyFont="1" applyFill="1" applyBorder="1" applyAlignment="1">
      <alignment horizontal="center" vertical="center" wrapText="1"/>
    </xf>
    <xf numFmtId="1" fontId="11" fillId="10" borderId="12" xfId="0" applyNumberFormat="1" applyFont="1" applyFill="1" applyBorder="1" applyAlignment="1">
      <alignment horizontal="center" vertical="center" wrapText="1"/>
    </xf>
    <xf numFmtId="0" fontId="11" fillId="9" borderId="12" xfId="0" applyFont="1" applyFill="1" applyBorder="1" applyAlignment="1">
      <alignment horizontal="center"/>
    </xf>
    <xf numFmtId="0" fontId="11" fillId="9" borderId="8" xfId="0" applyFont="1" applyFill="1" applyBorder="1" applyAlignment="1">
      <alignment horizontal="center"/>
    </xf>
    <xf numFmtId="1" fontId="11" fillId="9" borderId="9" xfId="0" applyNumberFormat="1" applyFont="1" applyFill="1" applyBorder="1" applyAlignment="1">
      <alignment horizontal="center"/>
    </xf>
    <xf numFmtId="1" fontId="11" fillId="9" borderId="9" xfId="0" applyNumberFormat="1" applyFont="1" applyFill="1" applyBorder="1" applyAlignment="1" applyProtection="1">
      <alignment horizontal="center"/>
      <protection hidden="1"/>
    </xf>
    <xf numFmtId="0" fontId="11" fillId="10" borderId="9" xfId="0" applyFont="1" applyFill="1" applyBorder="1" applyAlignment="1">
      <alignment horizontal="center"/>
    </xf>
    <xf numFmtId="0" fontId="11" fillId="10" borderId="12" xfId="0" applyFont="1" applyFill="1" applyBorder="1" applyAlignment="1">
      <alignment horizontal="center"/>
    </xf>
    <xf numFmtId="0" fontId="11" fillId="9" borderId="9" xfId="0" applyFont="1" applyFill="1" applyBorder="1" applyAlignment="1">
      <alignment horizontal="center" vertical="center" textRotation="90" wrapText="1"/>
    </xf>
    <xf numFmtId="0" fontId="11" fillId="9" borderId="12" xfId="0" applyFont="1" applyFill="1" applyBorder="1" applyAlignment="1">
      <alignment horizontal="center" vertical="center" textRotation="90" wrapText="1"/>
    </xf>
    <xf numFmtId="0" fontId="20" fillId="9" borderId="12" xfId="0" applyFont="1" applyFill="1" applyBorder="1" applyAlignment="1">
      <alignment horizontal="center" vertical="center" wrapText="1"/>
    </xf>
    <xf numFmtId="0" fontId="11" fillId="9" borderId="8" xfId="0" applyFont="1" applyFill="1" applyBorder="1" applyAlignment="1">
      <alignment horizontal="center" vertical="center"/>
    </xf>
    <xf numFmtId="0" fontId="23" fillId="9" borderId="9" xfId="0" applyFont="1" applyFill="1" applyBorder="1" applyAlignment="1">
      <alignment horizontal="center" vertical="center" wrapText="1"/>
    </xf>
    <xf numFmtId="0" fontId="33" fillId="9" borderId="9" xfId="0" applyFont="1" applyFill="1" applyBorder="1" applyAlignment="1">
      <alignment horizontal="center" vertical="center" wrapText="1"/>
    </xf>
    <xf numFmtId="0" fontId="23" fillId="9" borderId="12" xfId="0" applyFont="1" applyFill="1" applyBorder="1" applyAlignment="1">
      <alignment horizontal="center" vertical="center" wrapText="1"/>
    </xf>
    <xf numFmtId="14" fontId="7" fillId="0" borderId="36" xfId="0" applyNumberFormat="1" applyFont="1" applyFill="1" applyBorder="1" applyAlignment="1">
      <alignment horizontal="left" vertical="center" wrapText="1"/>
    </xf>
    <xf numFmtId="0" fontId="36" fillId="0" borderId="9" xfId="0" applyFont="1" applyFill="1" applyBorder="1" applyAlignment="1">
      <alignment horizontal="left" vertical="center" wrapText="1"/>
    </xf>
    <xf numFmtId="14" fontId="36" fillId="0" borderId="9" xfId="0" applyNumberFormat="1" applyFont="1" applyFill="1" applyBorder="1" applyAlignment="1">
      <alignment horizontal="left" vertical="center" wrapText="1"/>
    </xf>
    <xf numFmtId="0" fontId="36" fillId="0" borderId="9" xfId="0" applyFont="1" applyFill="1" applyBorder="1" applyAlignment="1">
      <alignment horizontal="left" vertical="center"/>
    </xf>
    <xf numFmtId="0" fontId="35" fillId="0" borderId="9" xfId="0" applyFont="1" applyFill="1" applyBorder="1" applyAlignment="1">
      <alignment horizontal="left" vertical="center" wrapText="1"/>
    </xf>
    <xf numFmtId="14" fontId="35" fillId="0" borderId="9" xfId="0" applyNumberFormat="1" applyFont="1" applyFill="1" applyBorder="1" applyAlignment="1">
      <alignment horizontal="left" vertical="center" wrapText="1"/>
    </xf>
    <xf numFmtId="0" fontId="24" fillId="9" borderId="9" xfId="0" applyFont="1" applyFill="1" applyBorder="1" applyAlignment="1">
      <alignment vertical="center" wrapText="1"/>
    </xf>
    <xf numFmtId="0" fontId="9" fillId="9" borderId="9"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13" fillId="9" borderId="12" xfId="0" applyFont="1" applyFill="1" applyBorder="1" applyAlignment="1">
      <alignment horizontal="center" vertical="center" wrapText="1"/>
    </xf>
    <xf numFmtId="0" fontId="17" fillId="0" borderId="9" xfId="0" applyFont="1" applyFill="1" applyBorder="1" applyAlignment="1">
      <alignment horizontal="left" vertical="center" wrapText="1"/>
    </xf>
    <xf numFmtId="14" fontId="35" fillId="0" borderId="33" xfId="0" applyNumberFormat="1" applyFont="1" applyFill="1" applyBorder="1" applyAlignment="1">
      <alignment horizontal="left" vertical="center" wrapText="1"/>
    </xf>
    <xf numFmtId="0" fontId="35" fillId="0" borderId="33" xfId="0" applyFont="1" applyFill="1" applyBorder="1" applyAlignment="1">
      <alignment horizontal="left" vertical="center" wrapText="1"/>
    </xf>
    <xf numFmtId="0" fontId="16" fillId="0" borderId="9" xfId="0" applyFont="1" applyFill="1" applyBorder="1" applyAlignment="1">
      <alignment horizontal="left" vertical="center" wrapText="1"/>
    </xf>
    <xf numFmtId="14" fontId="16" fillId="0" borderId="9" xfId="0" applyNumberFormat="1" applyFont="1" applyFill="1" applyBorder="1" applyAlignment="1">
      <alignment horizontal="left" vertical="center" wrapText="1"/>
    </xf>
    <xf numFmtId="0" fontId="35" fillId="0" borderId="16" xfId="0" applyFont="1" applyFill="1" applyBorder="1" applyAlignment="1">
      <alignment horizontal="left" vertical="center" wrapText="1"/>
    </xf>
    <xf numFmtId="14" fontId="35" fillId="0" borderId="16" xfId="0" applyNumberFormat="1" applyFont="1" applyFill="1" applyBorder="1" applyAlignment="1">
      <alignment horizontal="left" vertical="center" wrapText="1"/>
    </xf>
    <xf numFmtId="0" fontId="54" fillId="0" borderId="12" xfId="0" applyFont="1" applyFill="1" applyBorder="1" applyAlignment="1">
      <alignment horizontal="center" vertical="top" wrapText="1"/>
    </xf>
    <xf numFmtId="0" fontId="20" fillId="0" borderId="33" xfId="0" applyFont="1" applyFill="1" applyBorder="1" applyAlignment="1">
      <alignment horizontal="center" vertical="top" wrapText="1"/>
    </xf>
    <xf numFmtId="0" fontId="20" fillId="0" borderId="36"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67" xfId="0" applyFont="1" applyFill="1" applyBorder="1" applyAlignment="1">
      <alignment horizontal="left" vertical="top" wrapText="1"/>
    </xf>
    <xf numFmtId="14" fontId="20" fillId="0" borderId="36" xfId="0" applyNumberFormat="1" applyFont="1" applyFill="1" applyBorder="1" applyAlignment="1">
      <alignment horizontal="left" vertical="center"/>
    </xf>
    <xf numFmtId="14" fontId="20" fillId="0" borderId="9" xfId="0" applyNumberFormat="1" applyFont="1" applyFill="1" applyBorder="1" applyAlignment="1">
      <alignment horizontal="left" vertical="center"/>
    </xf>
    <xf numFmtId="0" fontId="20" fillId="0" borderId="9" xfId="0" applyFont="1" applyFill="1" applyBorder="1" applyAlignment="1">
      <alignment horizontal="left" vertical="top" wrapText="1"/>
    </xf>
    <xf numFmtId="14" fontId="20" fillId="0" borderId="9" xfId="0" applyNumberFormat="1" applyFont="1" applyFill="1" applyBorder="1" applyAlignment="1">
      <alignment horizontal="left" vertical="top" wrapText="1"/>
    </xf>
    <xf numFmtId="14" fontId="54" fillId="0" borderId="9" xfId="0" applyNumberFormat="1" applyFont="1" applyFill="1" applyBorder="1" applyAlignment="1">
      <alignment horizontal="left" vertical="top" wrapText="1"/>
    </xf>
    <xf numFmtId="0" fontId="11" fillId="0" borderId="67" xfId="0" applyFont="1" applyFill="1" applyBorder="1" applyAlignment="1">
      <alignment horizontal="center" vertical="top" wrapText="1"/>
    </xf>
    <xf numFmtId="0" fontId="12" fillId="0" borderId="9" xfId="0" applyFont="1" applyFill="1" applyBorder="1" applyAlignment="1">
      <alignment horizontal="center"/>
    </xf>
    <xf numFmtId="0" fontId="6" fillId="0" borderId="17" xfId="0" applyFont="1" applyFill="1" applyBorder="1" applyAlignment="1">
      <alignment horizontal="center" vertical="top" wrapText="1"/>
    </xf>
    <xf numFmtId="0" fontId="12" fillId="0" borderId="12" xfId="0" applyFont="1" applyFill="1" applyBorder="1" applyAlignment="1">
      <alignment horizontal="center"/>
    </xf>
    <xf numFmtId="0" fontId="20" fillId="9" borderId="9" xfId="0" applyFont="1" applyFill="1" applyBorder="1" applyAlignment="1">
      <alignment horizontal="left" vertical="center" wrapText="1"/>
    </xf>
    <xf numFmtId="14" fontId="20" fillId="9" borderId="9" xfId="0" applyNumberFormat="1" applyFont="1" applyFill="1" applyBorder="1" applyAlignment="1">
      <alignment horizontal="left" vertical="center" wrapText="1"/>
    </xf>
    <xf numFmtId="0" fontId="20" fillId="9" borderId="8" xfId="0" applyFont="1" applyFill="1" applyBorder="1" applyAlignment="1">
      <alignment horizontal="center" vertical="center"/>
    </xf>
    <xf numFmtId="0" fontId="35" fillId="0" borderId="36"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0" fillId="0" borderId="57" xfId="0" applyFill="1" applyBorder="1" applyAlignment="1">
      <alignment horizontal="left" vertical="center" wrapText="1"/>
    </xf>
    <xf numFmtId="0" fontId="12" fillId="0" borderId="16" xfId="0" applyFont="1" applyFill="1" applyBorder="1" applyAlignment="1">
      <alignment horizontal="left" vertical="center"/>
    </xf>
    <xf numFmtId="0" fontId="35" fillId="0" borderId="36" xfId="0" applyFont="1" applyFill="1" applyBorder="1" applyAlignment="1">
      <alignment horizontal="center" vertical="top" wrapText="1"/>
    </xf>
    <xf numFmtId="0" fontId="35" fillId="0" borderId="33" xfId="0" applyFont="1" applyFill="1" applyBorder="1" applyAlignment="1">
      <alignment horizontal="center" vertical="top" wrapText="1"/>
    </xf>
    <xf numFmtId="0" fontId="6" fillId="0" borderId="9" xfId="0" applyFont="1" applyFill="1" applyBorder="1" applyAlignment="1">
      <alignment horizontal="center"/>
    </xf>
    <xf numFmtId="0" fontId="6" fillId="0" borderId="12" xfId="0" applyFont="1" applyFill="1" applyBorder="1" applyAlignment="1">
      <alignment horizontal="center"/>
    </xf>
    <xf numFmtId="0" fontId="47" fillId="0" borderId="9"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6" xfId="0" applyFont="1" applyFill="1" applyBorder="1" applyAlignment="1">
      <alignment horizontal="center" vertical="center"/>
    </xf>
    <xf numFmtId="0" fontId="47" fillId="0" borderId="17" xfId="0" applyFont="1" applyFill="1" applyBorder="1" applyAlignment="1">
      <alignment horizontal="center" vertical="center"/>
    </xf>
    <xf numFmtId="0" fontId="16" fillId="0" borderId="36" xfId="0" applyFont="1" applyFill="1" applyBorder="1" applyAlignment="1">
      <alignment horizontal="left" vertical="top" wrapText="1"/>
    </xf>
    <xf numFmtId="0" fontId="53" fillId="0" borderId="9" xfId="0" applyFont="1" applyFill="1" applyBorder="1" applyAlignment="1">
      <alignment horizontal="left" vertical="center" wrapText="1"/>
    </xf>
    <xf numFmtId="0" fontId="17" fillId="0" borderId="16" xfId="0" applyFont="1" applyFill="1" applyBorder="1" applyAlignment="1">
      <alignment horizontal="left" wrapText="1"/>
    </xf>
    <xf numFmtId="0" fontId="35" fillId="0" borderId="9" xfId="0" applyFont="1" applyFill="1" applyBorder="1" applyAlignment="1">
      <alignment horizontal="left" vertical="top" wrapText="1" shrinkToFit="1"/>
    </xf>
    <xf numFmtId="0" fontId="53" fillId="0" borderId="9" xfId="0" applyFont="1" applyFill="1" applyBorder="1" applyAlignment="1">
      <alignment horizontal="left" vertical="top" wrapText="1"/>
    </xf>
    <xf numFmtId="0" fontId="0" fillId="0" borderId="16" xfId="0" applyFill="1" applyBorder="1" applyAlignment="1">
      <alignment horizontal="left"/>
    </xf>
    <xf numFmtId="0" fontId="0" fillId="0" borderId="9" xfId="0" applyFill="1" applyBorder="1" applyAlignment="1">
      <alignment horizontal="left" vertical="top"/>
    </xf>
    <xf numFmtId="0" fontId="50" fillId="0" borderId="9" xfId="0" applyFont="1" applyFill="1" applyBorder="1" applyAlignment="1">
      <alignment horizontal="left" vertical="center" wrapText="1"/>
    </xf>
    <xf numFmtId="0" fontId="7" fillId="0" borderId="9" xfId="0" applyFont="1" applyFill="1" applyBorder="1" applyAlignment="1">
      <alignment horizontal="center" vertical="top" wrapText="1"/>
    </xf>
    <xf numFmtId="0" fontId="45" fillId="0" borderId="9" xfId="0" applyFont="1" applyFill="1" applyBorder="1" applyAlignment="1">
      <alignment horizontal="center" vertical="top" wrapText="1"/>
    </xf>
    <xf numFmtId="14" fontId="13" fillId="9" borderId="9" xfId="0" applyNumberFormat="1" applyFont="1" applyFill="1" applyBorder="1" applyAlignment="1">
      <alignment horizontal="left" vertical="center" wrapText="1"/>
    </xf>
    <xf numFmtId="0" fontId="0" fillId="0" borderId="12" xfId="0" applyFill="1" applyBorder="1" applyAlignment="1">
      <alignment horizontal="center"/>
    </xf>
    <xf numFmtId="0" fontId="16" fillId="0" borderId="14" xfId="0" applyFont="1" applyFill="1" applyBorder="1" applyAlignment="1">
      <alignment horizontal="center" vertical="top" wrapText="1"/>
    </xf>
    <xf numFmtId="0" fontId="0" fillId="0" borderId="15" xfId="0" applyFill="1" applyBorder="1" applyAlignment="1">
      <alignment horizontal="center"/>
    </xf>
    <xf numFmtId="14" fontId="11" fillId="9" borderId="9" xfId="0" applyNumberFormat="1"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8" xfId="0" applyFont="1" applyFill="1" applyBorder="1" applyAlignment="1">
      <alignment horizontal="center" vertical="center" wrapText="1"/>
    </xf>
    <xf numFmtId="0" fontId="11" fillId="9" borderId="9" xfId="0" applyFont="1" applyFill="1" applyBorder="1" applyAlignment="1">
      <alignment horizontal="left" vertical="center"/>
    </xf>
    <xf numFmtId="14" fontId="11" fillId="9" borderId="12" xfId="0" applyNumberFormat="1" applyFont="1" applyFill="1" applyBorder="1" applyAlignment="1">
      <alignment horizontal="left" vertical="center" wrapText="1"/>
    </xf>
    <xf numFmtId="0" fontId="12" fillId="0" borderId="9" xfId="0" applyFont="1" applyFill="1" applyBorder="1" applyAlignment="1">
      <alignment horizontal="left" wrapText="1"/>
    </xf>
    <xf numFmtId="0" fontId="11" fillId="0" borderId="14" xfId="0" applyFont="1" applyFill="1" applyBorder="1" applyAlignment="1">
      <alignment horizontal="left" wrapText="1"/>
    </xf>
    <xf numFmtId="14" fontId="6" fillId="0" borderId="9" xfId="0" applyNumberFormat="1" applyFont="1" applyFill="1" applyBorder="1" applyAlignment="1">
      <alignment vertical="center" wrapText="1"/>
    </xf>
    <xf numFmtId="0" fontId="9" fillId="0" borderId="9" xfId="0" applyFont="1" applyFill="1" applyBorder="1" applyAlignment="1">
      <alignment horizontal="left" wrapText="1"/>
    </xf>
    <xf numFmtId="0" fontId="9" fillId="0" borderId="9" xfId="0" applyFont="1" applyFill="1" applyBorder="1" applyAlignment="1">
      <alignment horizontal="left"/>
    </xf>
    <xf numFmtId="0" fontId="9" fillId="0" borderId="12" xfId="0" applyFont="1" applyFill="1" applyBorder="1" applyAlignment="1">
      <alignment horizontal="left" wrapText="1"/>
    </xf>
    <xf numFmtId="0" fontId="7" fillId="0" borderId="9" xfId="0" applyFont="1" applyFill="1" applyBorder="1" applyAlignment="1">
      <alignment horizontal="left" wrapText="1"/>
    </xf>
    <xf numFmtId="0" fontId="7" fillId="0" borderId="12" xfId="0" applyFont="1" applyFill="1" applyBorder="1" applyAlignment="1">
      <alignment horizontal="left" wrapText="1"/>
    </xf>
    <xf numFmtId="0" fontId="6" fillId="0" borderId="36" xfId="0" applyFont="1" applyFill="1" applyBorder="1" applyAlignment="1">
      <alignment horizontal="left" wrapText="1"/>
    </xf>
    <xf numFmtId="0" fontId="6" fillId="0" borderId="42" xfId="0" applyFont="1" applyFill="1" applyBorder="1" applyAlignment="1">
      <alignment horizontal="left" wrapText="1"/>
    </xf>
    <xf numFmtId="0" fontId="13" fillId="0" borderId="9" xfId="0" applyFont="1" applyFill="1" applyBorder="1" applyAlignment="1">
      <alignment horizontal="left" wrapText="1"/>
    </xf>
    <xf numFmtId="0" fontId="0" fillId="0" borderId="9" xfId="0" applyFill="1" applyBorder="1" applyAlignment="1">
      <alignment horizontal="left"/>
    </xf>
    <xf numFmtId="14" fontId="7" fillId="0" borderId="12" xfId="0" applyNumberFormat="1" applyFont="1" applyFill="1" applyBorder="1" applyAlignment="1">
      <alignment horizontal="left" wrapText="1"/>
    </xf>
    <xf numFmtId="0" fontId="6" fillId="0" borderId="9" xfId="1" applyFont="1" applyFill="1" applyBorder="1" applyAlignment="1">
      <alignment horizontal="left" wrapText="1"/>
    </xf>
    <xf numFmtId="0" fontId="6" fillId="0" borderId="48" xfId="0" applyFont="1" applyFill="1" applyBorder="1" applyAlignment="1">
      <alignment horizontal="left" vertical="center" wrapText="1"/>
    </xf>
    <xf numFmtId="0" fontId="35" fillId="0" borderId="57" xfId="0" applyFont="1" applyFill="1" applyBorder="1" applyAlignment="1">
      <alignment vertical="top" wrapText="1"/>
    </xf>
    <xf numFmtId="0" fontId="7" fillId="0" borderId="36" xfId="0" applyFont="1" applyFill="1" applyBorder="1" applyAlignment="1">
      <alignment vertical="top" wrapText="1"/>
    </xf>
    <xf numFmtId="14" fontId="7" fillId="0" borderId="36" xfId="0" applyNumberFormat="1" applyFont="1" applyFill="1" applyBorder="1" applyAlignment="1">
      <alignment vertical="top" wrapText="1"/>
    </xf>
    <xf numFmtId="0" fontId="7" fillId="0" borderId="42" xfId="0" applyFont="1" applyFill="1" applyBorder="1" applyAlignment="1">
      <alignment vertical="top" wrapText="1"/>
    </xf>
    <xf numFmtId="0" fontId="7" fillId="0" borderId="9" xfId="0" applyFont="1" applyFill="1" applyBorder="1" applyAlignment="1">
      <alignment vertical="top" wrapText="1"/>
    </xf>
    <xf numFmtId="14" fontId="7" fillId="0" borderId="9" xfId="0" applyNumberFormat="1" applyFont="1" applyFill="1" applyBorder="1" applyAlignment="1">
      <alignment vertical="top" wrapText="1"/>
    </xf>
    <xf numFmtId="0" fontId="7" fillId="0" borderId="12" xfId="0" applyFont="1" applyFill="1" applyBorder="1" applyAlignment="1">
      <alignment vertical="top" wrapText="1"/>
    </xf>
    <xf numFmtId="0" fontId="9" fillId="0" borderId="69" xfId="0" applyFont="1" applyFill="1" applyBorder="1" applyAlignment="1">
      <alignment vertical="top" wrapText="1"/>
    </xf>
    <xf numFmtId="14" fontId="6" fillId="0" borderId="9" xfId="0" applyNumberFormat="1" applyFont="1" applyFill="1" applyBorder="1" applyAlignment="1">
      <alignment vertical="top" wrapText="1"/>
    </xf>
    <xf numFmtId="0" fontId="6" fillId="0" borderId="12" xfId="0" applyFont="1" applyFill="1" applyBorder="1" applyAlignment="1">
      <alignment vertical="top" wrapText="1"/>
    </xf>
    <xf numFmtId="14" fontId="6" fillId="0" borderId="12" xfId="0" applyNumberFormat="1" applyFont="1" applyFill="1" applyBorder="1" applyAlignment="1">
      <alignment vertical="top" wrapText="1"/>
    </xf>
    <xf numFmtId="14" fontId="35" fillId="0" borderId="9" xfId="0" applyNumberFormat="1" applyFont="1" applyFill="1" applyBorder="1" applyAlignment="1">
      <alignment vertical="top" wrapText="1"/>
    </xf>
    <xf numFmtId="0" fontId="35" fillId="0" borderId="12" xfId="0" applyFont="1" applyFill="1" applyBorder="1" applyAlignment="1">
      <alignment vertical="top" wrapText="1"/>
    </xf>
    <xf numFmtId="49" fontId="35" fillId="0" borderId="52" xfId="0" applyNumberFormat="1" applyFont="1" applyFill="1" applyBorder="1" applyAlignment="1">
      <alignment vertical="top" wrapText="1"/>
    </xf>
    <xf numFmtId="17" fontId="35" fillId="0" borderId="12" xfId="0" applyNumberFormat="1" applyFont="1" applyFill="1" applyBorder="1" applyAlignment="1">
      <alignment vertical="top" wrapText="1"/>
    </xf>
    <xf numFmtId="49" fontId="35" fillId="0" borderId="0" xfId="0" applyNumberFormat="1" applyFont="1" applyFill="1" applyBorder="1" applyAlignment="1">
      <alignment vertical="top" wrapText="1"/>
    </xf>
    <xf numFmtId="0" fontId="6" fillId="0" borderId="36" xfId="0" applyFont="1" applyFill="1" applyBorder="1" applyAlignment="1">
      <alignment horizontal="left" vertical="top" wrapText="1"/>
    </xf>
    <xf numFmtId="14" fontId="6" fillId="0" borderId="36" xfId="0" applyNumberFormat="1" applyFont="1" applyFill="1" applyBorder="1" applyAlignment="1">
      <alignment horizontal="left" vertical="top" wrapText="1"/>
    </xf>
    <xf numFmtId="0" fontId="6" fillId="0" borderId="42" xfId="0" applyFont="1" applyFill="1" applyBorder="1" applyAlignment="1">
      <alignment horizontal="left" vertical="top" wrapText="1"/>
    </xf>
    <xf numFmtId="0" fontId="53" fillId="0" borderId="12" xfId="0" applyFont="1" applyFill="1" applyBorder="1" applyAlignment="1">
      <alignment horizontal="left" vertical="center" wrapText="1"/>
    </xf>
    <xf numFmtId="0" fontId="43" fillId="0" borderId="9" xfId="0" applyFont="1" applyFill="1" applyBorder="1" applyAlignment="1">
      <alignment horizontal="left" wrapText="1"/>
    </xf>
    <xf numFmtId="0" fontId="11" fillId="0" borderId="12" xfId="0" applyNumberFormat="1" applyFont="1" applyFill="1" applyBorder="1" applyAlignment="1">
      <alignment horizontal="left" wrapText="1"/>
    </xf>
    <xf numFmtId="14" fontId="12" fillId="0" borderId="9" xfId="0" applyNumberFormat="1" applyFont="1" applyFill="1" applyBorder="1" applyAlignment="1">
      <alignment horizontal="left" wrapText="1"/>
    </xf>
    <xf numFmtId="169" fontId="11" fillId="0" borderId="12" xfId="0" applyNumberFormat="1" applyFont="1" applyFill="1" applyBorder="1" applyAlignment="1">
      <alignment horizontal="left" wrapText="1"/>
    </xf>
    <xf numFmtId="0" fontId="6" fillId="0" borderId="14" xfId="0" applyFont="1" applyFill="1" applyBorder="1" applyAlignment="1">
      <alignment horizontal="left" wrapText="1"/>
    </xf>
    <xf numFmtId="14" fontId="6" fillId="0" borderId="14" xfId="0" applyNumberFormat="1" applyFont="1" applyFill="1" applyBorder="1" applyAlignment="1">
      <alignment horizontal="left" wrapText="1"/>
    </xf>
    <xf numFmtId="0" fontId="11" fillId="0" borderId="15" xfId="0" applyFont="1" applyFill="1" applyBorder="1" applyAlignment="1">
      <alignment horizontal="left" wrapText="1"/>
    </xf>
    <xf numFmtId="172" fontId="22" fillId="3" borderId="37" xfId="0" applyNumberFormat="1" applyFont="1" applyFill="1" applyBorder="1" applyAlignment="1">
      <alignment horizontal="center" vertical="center" wrapText="1"/>
    </xf>
    <xf numFmtId="0" fontId="55" fillId="0" borderId="0" xfId="0" applyFont="1" applyBorder="1" applyAlignment="1">
      <alignment horizontal="left" vertical="center" wrapText="1"/>
    </xf>
    <xf numFmtId="1" fontId="11" fillId="0" borderId="18" xfId="0" applyNumberFormat="1" applyFont="1" applyFill="1" applyBorder="1" applyAlignment="1">
      <alignment horizontal="center" vertical="center" wrapText="1"/>
    </xf>
    <xf numFmtId="1" fontId="11" fillId="0" borderId="19" xfId="0" applyNumberFormat="1" applyFont="1" applyFill="1" applyBorder="1" applyAlignment="1">
      <alignment horizontal="center" vertical="center" wrapText="1"/>
    </xf>
    <xf numFmtId="1" fontId="11" fillId="0" borderId="20"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1" fontId="11" fillId="9" borderId="18" xfId="0" applyNumberFormat="1" applyFont="1" applyFill="1" applyBorder="1" applyAlignment="1">
      <alignment horizontal="center" vertical="center" wrapText="1"/>
    </xf>
    <xf numFmtId="1" fontId="11" fillId="9" borderId="19" xfId="0" applyNumberFormat="1" applyFont="1" applyFill="1" applyBorder="1" applyAlignment="1">
      <alignment horizontal="center" vertical="center" wrapText="1"/>
    </xf>
    <xf numFmtId="1" fontId="11" fillId="9" borderId="2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 fillId="0" borderId="0" xfId="0" applyFont="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0" xfId="0" applyFont="1" applyAlignment="1">
      <alignment horizontal="center" vertical="center" wrapText="1"/>
    </xf>
    <xf numFmtId="2" fontId="0" fillId="0" borderId="49" xfId="0" applyNumberFormat="1" applyFont="1" applyBorder="1" applyAlignment="1">
      <alignment horizontal="center" vertical="center" wrapText="1"/>
    </xf>
    <xf numFmtId="2" fontId="11" fillId="0" borderId="18" xfId="0" applyNumberFormat="1" applyFont="1" applyFill="1" applyBorder="1" applyAlignment="1">
      <alignment horizontal="center" vertical="center" wrapText="1"/>
    </xf>
    <xf numFmtId="2" fontId="11" fillId="0" borderId="19"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0" fontId="2" fillId="3" borderId="5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0" xfId="0" applyFont="1" applyBorder="1" applyAlignment="1">
      <alignment horizontal="center" vertical="center"/>
    </xf>
    <xf numFmtId="0" fontId="11" fillId="9" borderId="18"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3" fillId="0" borderId="0" xfId="0" applyFont="1" applyBorder="1" applyAlignment="1">
      <alignment horizontal="center" vertical="center" wrapText="1"/>
    </xf>
    <xf numFmtId="0" fontId="2" fillId="2" borderId="2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9" borderId="9" xfId="0" applyFont="1" applyFill="1" applyBorder="1" applyAlignment="1">
      <alignment horizontal="center" vertical="center"/>
    </xf>
    <xf numFmtId="0" fontId="11" fillId="0"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2" xfId="0" applyFont="1" applyFill="1" applyBorder="1" applyAlignment="1">
      <alignment horizontal="center" vertical="center" wrapText="1"/>
    </xf>
    <xf numFmtId="1" fontId="11" fillId="0" borderId="22" xfId="0" applyNumberFormat="1" applyFont="1" applyFill="1" applyBorder="1" applyAlignment="1">
      <alignment horizontal="center" vertical="center" wrapText="1"/>
    </xf>
    <xf numFmtId="1" fontId="11" fillId="0" borderId="23" xfId="0" applyNumberFormat="1" applyFont="1" applyFill="1" applyBorder="1" applyAlignment="1">
      <alignment horizontal="center" vertical="center" wrapText="1"/>
    </xf>
    <xf numFmtId="1" fontId="11" fillId="0" borderId="24" xfId="0" applyNumberFormat="1" applyFont="1" applyFill="1" applyBorder="1" applyAlignment="1">
      <alignment horizontal="center" vertical="center" wrapText="1"/>
    </xf>
    <xf numFmtId="0" fontId="11" fillId="0" borderId="4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6" xfId="0" applyFont="1" applyFill="1" applyBorder="1" applyAlignment="1">
      <alignment horizontal="center" vertical="center"/>
    </xf>
    <xf numFmtId="0" fontId="2" fillId="4" borderId="9" xfId="0" applyFont="1" applyFill="1" applyBorder="1" applyAlignment="1">
      <alignment horizontal="center" vertical="center" wrapText="1"/>
    </xf>
    <xf numFmtId="0" fontId="0" fillId="0" borderId="0" xfId="0" applyFont="1" applyAlignment="1">
      <alignment horizontal="left" vertical="center" wrapText="1"/>
    </xf>
    <xf numFmtId="0" fontId="20" fillId="0" borderId="22"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1" fillId="9" borderId="21" xfId="0" applyFont="1" applyFill="1" applyBorder="1" applyAlignment="1">
      <alignment horizontal="center" vertical="center"/>
    </xf>
    <xf numFmtId="0" fontId="11" fillId="9" borderId="35"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8" xfId="0"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35"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9" fillId="0" borderId="16"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16" xfId="0" applyFont="1" applyFill="1" applyBorder="1" applyAlignment="1">
      <alignment horizontal="center" vertical="top" wrapText="1"/>
    </xf>
    <xf numFmtId="0" fontId="9" fillId="0" borderId="3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7" fillId="0" borderId="16"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64" xfId="0" applyFont="1" applyFill="1" applyBorder="1" applyAlignment="1">
      <alignment horizontal="center" vertical="top" wrapText="1"/>
    </xf>
    <xf numFmtId="0" fontId="7" fillId="0" borderId="10" xfId="0" applyFont="1" applyFill="1" applyBorder="1" applyAlignment="1">
      <alignment horizontal="center" vertical="top" wrapText="1"/>
    </xf>
    <xf numFmtId="0" fontId="8" fillId="0" borderId="5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63" xfId="0" applyFont="1" applyFill="1" applyBorder="1" applyAlignment="1">
      <alignment horizontal="center" vertical="top" wrapText="1"/>
    </xf>
    <xf numFmtId="0" fontId="7" fillId="0" borderId="68" xfId="0" applyFont="1" applyFill="1" applyBorder="1" applyAlignment="1">
      <alignment horizontal="center" vertical="top" wrapText="1"/>
    </xf>
    <xf numFmtId="0" fontId="7" fillId="0" borderId="5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2" xfId="0" applyFont="1" applyFill="1" applyBorder="1" applyAlignment="1">
      <alignment horizontal="left" vertical="top" wrapText="1"/>
    </xf>
    <xf numFmtId="0" fontId="7" fillId="0" borderId="16" xfId="0" applyFont="1" applyFill="1" applyBorder="1" applyAlignment="1">
      <alignment horizontal="center" vertical="top" wrapText="1"/>
    </xf>
    <xf numFmtId="0" fontId="7" fillId="0" borderId="36" xfId="0" applyFont="1" applyFill="1" applyBorder="1" applyAlignment="1">
      <alignment horizontal="center" vertical="top" wrapText="1"/>
    </xf>
    <xf numFmtId="0" fontId="8" fillId="0" borderId="62"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2" xfId="0" applyFont="1" applyFill="1" applyBorder="1" applyAlignment="1">
      <alignment horizontal="center" vertical="top" wrapText="1"/>
    </xf>
    <xf numFmtId="0" fontId="9" fillId="0" borderId="62" xfId="0" applyFont="1" applyFill="1" applyBorder="1" applyAlignment="1">
      <alignment horizontal="left" vertical="top" wrapText="1"/>
    </xf>
    <xf numFmtId="0" fontId="0" fillId="0" borderId="21" xfId="0" applyFill="1" applyBorder="1" applyAlignment="1">
      <alignment horizontal="center" vertical="center"/>
    </xf>
    <xf numFmtId="0" fontId="0" fillId="0" borderId="35" xfId="0" applyFill="1" applyBorder="1" applyAlignment="1">
      <alignment horizontal="center" vertical="center"/>
    </xf>
    <xf numFmtId="0" fontId="0" fillId="0" borderId="31" xfId="0" applyFill="1" applyBorder="1" applyAlignment="1">
      <alignment horizontal="center" vertical="center"/>
    </xf>
    <xf numFmtId="0" fontId="11" fillId="0" borderId="21"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7" fillId="0" borderId="34" xfId="0" applyFont="1" applyFill="1" applyBorder="1" applyAlignment="1">
      <alignment horizontal="center" vertical="top" wrapText="1"/>
    </xf>
    <xf numFmtId="0" fontId="8" fillId="0" borderId="32" xfId="0" applyFont="1" applyFill="1" applyBorder="1" applyAlignment="1">
      <alignment horizontal="center" vertical="center" wrapText="1"/>
    </xf>
    <xf numFmtId="0" fontId="22" fillId="7" borderId="38" xfId="0" applyFont="1" applyFill="1" applyBorder="1" applyAlignment="1">
      <alignment horizontal="center" vertical="center" wrapText="1"/>
    </xf>
    <xf numFmtId="0" fontId="22" fillId="7" borderId="65" xfId="0" applyFont="1" applyFill="1" applyBorder="1" applyAlignment="1">
      <alignment horizontal="center" vertical="center" wrapText="1"/>
    </xf>
    <xf numFmtId="0" fontId="22" fillId="7" borderId="66" xfId="0" applyFont="1" applyFill="1" applyBorder="1" applyAlignment="1">
      <alignment horizontal="center" vertical="center" wrapText="1"/>
    </xf>
    <xf numFmtId="0" fontId="0" fillId="0" borderId="21" xfId="0" applyFill="1" applyBorder="1" applyAlignment="1">
      <alignment horizontal="center"/>
    </xf>
    <xf numFmtId="0" fontId="0" fillId="0" borderId="35" xfId="0" applyFill="1" applyBorder="1" applyAlignment="1">
      <alignment horizontal="center"/>
    </xf>
    <xf numFmtId="0" fontId="0" fillId="0" borderId="31" xfId="0" applyFill="1" applyBorder="1" applyAlignment="1">
      <alignment horizontal="center"/>
    </xf>
    <xf numFmtId="0" fontId="0" fillId="9" borderId="21" xfId="0" applyFill="1" applyBorder="1" applyAlignment="1">
      <alignment horizontal="center" vertical="center"/>
    </xf>
    <xf numFmtId="0" fontId="0" fillId="9" borderId="35" xfId="0" applyFill="1" applyBorder="1" applyAlignment="1">
      <alignment horizontal="center" vertical="center"/>
    </xf>
    <xf numFmtId="0" fontId="0" fillId="9" borderId="31" xfId="0" applyFill="1" applyBorder="1" applyAlignment="1">
      <alignment horizontal="center" vertical="center"/>
    </xf>
    <xf numFmtId="0" fontId="0" fillId="0" borderId="8" xfId="0" applyFill="1" applyBorder="1" applyAlignment="1">
      <alignment horizontal="center" vertical="center"/>
    </xf>
    <xf numFmtId="0" fontId="8" fillId="2" borderId="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7" borderId="65" xfId="0" applyFont="1" applyFill="1" applyBorder="1" applyAlignment="1">
      <alignment horizontal="center" vertical="center" wrapText="1"/>
    </xf>
    <xf numFmtId="0" fontId="3" fillId="7" borderId="66" xfId="0" applyFont="1" applyFill="1" applyBorder="1" applyAlignment="1">
      <alignment horizontal="center" vertical="center" wrapText="1"/>
    </xf>
    <xf numFmtId="0" fontId="2" fillId="7" borderId="38" xfId="0" applyFont="1" applyFill="1" applyBorder="1" applyAlignment="1">
      <alignment horizontal="center" vertical="center" wrapText="1"/>
    </xf>
    <xf numFmtId="0" fontId="2" fillId="7" borderId="65" xfId="0" applyFont="1" applyFill="1" applyBorder="1" applyAlignment="1">
      <alignment horizontal="center" vertical="center" wrapText="1"/>
    </xf>
    <xf numFmtId="0" fontId="2" fillId="7" borderId="66" xfId="0" applyFont="1" applyFill="1" applyBorder="1" applyAlignment="1">
      <alignment horizontal="center" vertical="center" wrapText="1"/>
    </xf>
    <xf numFmtId="0" fontId="20" fillId="0" borderId="21" xfId="0" applyFont="1" applyFill="1" applyBorder="1" applyAlignment="1">
      <alignment horizontal="center" vertical="center"/>
    </xf>
    <xf numFmtId="0" fontId="20" fillId="0" borderId="56" xfId="0" applyFont="1" applyFill="1" applyBorder="1" applyAlignment="1">
      <alignment horizontal="center" vertical="center"/>
    </xf>
    <xf numFmtId="0" fontId="20" fillId="0" borderId="51"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0" fillId="0" borderId="8" xfId="0" applyFont="1" applyFill="1" applyBorder="1" applyAlignment="1">
      <alignment horizontal="center" vertical="center"/>
    </xf>
    <xf numFmtId="0" fontId="20" fillId="9" borderId="21" xfId="0" applyFont="1" applyFill="1" applyBorder="1" applyAlignment="1">
      <alignment horizontal="center" vertical="center"/>
    </xf>
    <xf numFmtId="0" fontId="20" fillId="9" borderId="35" xfId="0" applyFont="1" applyFill="1" applyBorder="1" applyAlignment="1">
      <alignment horizontal="center" vertical="center"/>
    </xf>
    <xf numFmtId="0" fontId="20" fillId="9" borderId="31" xfId="0" applyFont="1" applyFill="1" applyBorder="1" applyAlignment="1">
      <alignment horizontal="center" vertical="center"/>
    </xf>
    <xf numFmtId="0" fontId="11" fillId="0" borderId="3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6" fillId="0" borderId="9" xfId="0" applyFont="1" applyFill="1" applyBorder="1" applyAlignment="1">
      <alignment horizontal="left" vertical="center" wrapText="1"/>
    </xf>
    <xf numFmtId="167" fontId="6" fillId="0" borderId="9" xfId="0" applyNumberFormat="1" applyFont="1" applyFill="1" applyBorder="1" applyAlignment="1">
      <alignment horizontal="left" vertical="center" wrapText="1"/>
    </xf>
    <xf numFmtId="0" fontId="6" fillId="0" borderId="9" xfId="0" applyFont="1" applyFill="1" applyBorder="1" applyAlignment="1">
      <alignment horizontal="left" vertical="top" wrapText="1"/>
    </xf>
    <xf numFmtId="0" fontId="11" fillId="0" borderId="21"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13" xfId="0" applyFont="1" applyFill="1" applyBorder="1" applyAlignment="1">
      <alignment horizontal="left" vertical="center" wrapText="1"/>
    </xf>
    <xf numFmtId="167" fontId="6" fillId="0" borderId="9" xfId="0" applyNumberFormat="1" applyFont="1" applyFill="1" applyBorder="1" applyAlignment="1">
      <alignment horizontal="left" vertical="top" wrapText="1"/>
    </xf>
    <xf numFmtId="0" fontId="6" fillId="0" borderId="12" xfId="0" applyFont="1" applyFill="1" applyBorder="1" applyAlignment="1">
      <alignment horizontal="left" vertical="top" wrapText="1"/>
    </xf>
    <xf numFmtId="0" fontId="2" fillId="7" borderId="38" xfId="0" applyFont="1" applyFill="1" applyBorder="1" applyAlignment="1">
      <alignment horizontal="left" vertical="center" wrapText="1"/>
    </xf>
    <xf numFmtId="0" fontId="2" fillId="7" borderId="65" xfId="0" applyFont="1" applyFill="1" applyBorder="1" applyAlignment="1">
      <alignment horizontal="left" vertical="center" wrapText="1"/>
    </xf>
    <xf numFmtId="0" fontId="2" fillId="7" borderId="66" xfId="0" applyFont="1" applyFill="1" applyBorder="1" applyAlignment="1">
      <alignment horizontal="left" vertical="center" wrapText="1"/>
    </xf>
    <xf numFmtId="0" fontId="11" fillId="0" borderId="9" xfId="0" applyFont="1" applyFill="1" applyBorder="1" applyAlignment="1">
      <alignment horizontal="left" wrapText="1"/>
    </xf>
    <xf numFmtId="14" fontId="11" fillId="0" borderId="9" xfId="0" applyNumberFormat="1" applyFont="1" applyFill="1" applyBorder="1" applyAlignment="1">
      <alignment horizontal="left" wrapText="1"/>
    </xf>
    <xf numFmtId="0" fontId="13" fillId="0" borderId="12" xfId="0" applyFont="1" applyFill="1" applyBorder="1" applyAlignment="1">
      <alignment horizontal="left" wrapText="1"/>
    </xf>
    <xf numFmtId="0" fontId="11" fillId="0" borderId="35" xfId="0" applyFont="1" applyFill="1" applyBorder="1" applyAlignment="1">
      <alignment horizontal="left" vertical="center" wrapText="1"/>
    </xf>
    <xf numFmtId="0" fontId="46" fillId="0" borderId="12" xfId="0" applyFont="1" applyFill="1" applyBorder="1" applyAlignment="1">
      <alignment horizontal="left" wrapText="1"/>
    </xf>
    <xf numFmtId="0" fontId="11" fillId="9" borderId="21" xfId="0" applyFont="1" applyFill="1" applyBorder="1" applyAlignment="1">
      <alignment horizontal="center" vertical="center" wrapText="1"/>
    </xf>
    <xf numFmtId="0" fontId="11" fillId="9" borderId="35" xfId="0" applyFont="1" applyFill="1" applyBorder="1" applyAlignment="1">
      <alignment horizontal="center" vertical="center" wrapText="1"/>
    </xf>
    <xf numFmtId="0" fontId="11" fillId="9" borderId="31"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0" fillId="0" borderId="35" xfId="0" applyFill="1" applyBorder="1" applyAlignment="1">
      <alignment horizontal="center" vertical="center" wrapText="1"/>
    </xf>
    <xf numFmtId="0" fontId="11" fillId="0" borderId="35" xfId="0" applyFont="1" applyFill="1" applyBorder="1" applyAlignment="1">
      <alignment horizontal="center" vertical="center"/>
    </xf>
    <xf numFmtId="0" fontId="11" fillId="0" borderId="8" xfId="0" applyFont="1" applyFill="1" applyBorder="1" applyAlignment="1">
      <alignment horizontal="center" vertical="center"/>
    </xf>
  </cellXfs>
  <cellStyles count="10">
    <cellStyle name="Hipersaitas 2" xfId="2"/>
    <cellStyle name="Įprastas" xfId="0" builtinId="0"/>
    <cellStyle name="Įprastas 2" xfId="1"/>
    <cellStyle name="Paprastas 10" xfId="3"/>
    <cellStyle name="Paprastas 11" xfId="4"/>
    <cellStyle name="Paprastas 18" xfId="5"/>
    <cellStyle name="Paprastas 19" xfId="6"/>
    <cellStyle name="Paprastas 20" xfId="7"/>
    <cellStyle name="Paprastas 9" xfId="8"/>
    <cellStyle name="Paprastas_Lapas1"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1730</xdr:colOff>
      <xdr:row>1</xdr:row>
      <xdr:rowOff>864</xdr:rowOff>
    </xdr:from>
    <xdr:to>
      <xdr:col>13</xdr:col>
      <xdr:colOff>0</xdr:colOff>
      <xdr:row>26</xdr:row>
      <xdr:rowOff>190500</xdr:rowOff>
    </xdr:to>
    <xdr:sp macro="" textlink="">
      <xdr:nvSpPr>
        <xdr:cNvPr id="2" name="TextBox 1"/>
        <xdr:cNvSpPr txBox="1"/>
      </xdr:nvSpPr>
      <xdr:spPr>
        <a:xfrm>
          <a:off x="685798" y="200023"/>
          <a:ext cx="8207088" cy="51686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200">
              <a:latin typeface="Times New Roman" panose="02020603050405020304" pitchFamily="18" charset="0"/>
              <a:cs typeface="Times New Roman" panose="02020603050405020304" pitchFamily="18" charset="0"/>
            </a:rPr>
            <a:t>Lietuvoje iš viso yra </a:t>
          </a:r>
          <a:r>
            <a:rPr lang="lt-LT" sz="1200" b="1">
              <a:latin typeface="Times New Roman" panose="02020603050405020304" pitchFamily="18" charset="0"/>
              <a:cs typeface="Times New Roman" panose="02020603050405020304" pitchFamily="18" charset="0"/>
            </a:rPr>
            <a:t>10</a:t>
          </a:r>
          <a:r>
            <a:rPr lang="lt-LT" sz="1200">
              <a:latin typeface="Times New Roman" panose="02020603050405020304" pitchFamily="18" charset="0"/>
              <a:cs typeface="Times New Roman" panose="02020603050405020304" pitchFamily="18" charset="0"/>
            </a:rPr>
            <a:t> regionų: Alytaus, Kauno, Klaipėdos, Marijampolės, Panevėžio, Šiaulių, Tauragės, Telšių, Utenos ir Vilniaus.</a:t>
          </a:r>
        </a:p>
        <a:p>
          <a:r>
            <a:rPr lang="lt-LT" sz="1200" b="1">
              <a:latin typeface="Times New Roman" panose="02020603050405020304" pitchFamily="18" charset="0"/>
              <a:cs typeface="Times New Roman" panose="02020603050405020304" pitchFamily="18" charset="0"/>
            </a:rPr>
            <a:t>Alytaus regioną </a:t>
          </a:r>
          <a:r>
            <a:rPr lang="lt-LT" sz="1200">
              <a:latin typeface="Times New Roman" panose="02020603050405020304" pitchFamily="18" charset="0"/>
              <a:cs typeface="Times New Roman" panose="02020603050405020304" pitchFamily="18" charset="0"/>
            </a:rPr>
            <a:t>sudaro: Alytaus m., Alytaus r., Druskininkų, Lazdijų r., ir Varėnos r. savivaldybės.</a:t>
          </a:r>
        </a:p>
        <a:p>
          <a:r>
            <a:rPr lang="lt-LT" sz="1200" b="1">
              <a:latin typeface="Times New Roman" panose="02020603050405020304" pitchFamily="18" charset="0"/>
              <a:cs typeface="Times New Roman" panose="02020603050405020304" pitchFamily="18" charset="0"/>
            </a:rPr>
            <a:t>Kauno regioną </a:t>
          </a:r>
          <a:r>
            <a:rPr lang="lt-LT" sz="1200">
              <a:latin typeface="Times New Roman" panose="02020603050405020304" pitchFamily="18" charset="0"/>
              <a:cs typeface="Times New Roman" panose="02020603050405020304" pitchFamily="18" charset="0"/>
            </a:rPr>
            <a:t>sudaro: Birštono, Jonavos r., Kauno m., Kauno r., Kaišiadorių r., Kėdainių r., Prienų r. ir Raseinių r. savivaldybės.</a:t>
          </a:r>
        </a:p>
        <a:p>
          <a:r>
            <a:rPr lang="lt-LT" sz="1200" b="0" u="sng">
              <a:latin typeface="Times New Roman" panose="02020603050405020304" pitchFamily="18" charset="0"/>
              <a:cs typeface="Times New Roman" panose="02020603050405020304" pitchFamily="18" charset="0"/>
            </a:rPr>
            <a:t>Tačiau Alytaus</a:t>
          </a:r>
          <a:r>
            <a:rPr lang="lt-LT" sz="1200" b="0" u="sng" baseline="0">
              <a:latin typeface="Times New Roman" panose="02020603050405020304" pitchFamily="18" charset="0"/>
              <a:cs typeface="Times New Roman" panose="02020603050405020304" pitchFamily="18" charset="0"/>
            </a:rPr>
            <a:t> regiono atliekų tvarkymo sistemą jungia Alytaus m., Alytaus r., Druskininkų, Lazdijų r., Varėnos r., Prienų r. ir Birštono savivaldybės. </a:t>
          </a:r>
        </a:p>
        <a:p>
          <a:r>
            <a:rPr lang="lt-LT" sz="1200" b="0" u="sng" baseline="0">
              <a:latin typeface="Times New Roman" panose="02020603050405020304" pitchFamily="18" charset="0"/>
              <a:cs typeface="Times New Roman" panose="02020603050405020304" pitchFamily="18" charset="0"/>
            </a:rPr>
            <a:t>Atitinkamai Kauno regiono - Jonavos r., Kauno m., Kauno r., Kaišiadorių r., Kėdainių r. ir Raseinių r. savivaldybės.</a:t>
          </a:r>
        </a:p>
        <a:p>
          <a:r>
            <a:rPr lang="lt-LT" sz="1200" b="1">
              <a:latin typeface="Times New Roman" panose="02020603050405020304" pitchFamily="18" charset="0"/>
              <a:cs typeface="Times New Roman" panose="02020603050405020304" pitchFamily="18" charset="0"/>
            </a:rPr>
            <a:t>Klaipėdos</a:t>
          </a:r>
          <a:r>
            <a:rPr lang="lt-LT" sz="1200" b="1" baseline="0">
              <a:latin typeface="Times New Roman" panose="02020603050405020304" pitchFamily="18" charset="0"/>
              <a:cs typeface="Times New Roman" panose="02020603050405020304" pitchFamily="18" charset="0"/>
            </a:rPr>
            <a:t> regioną </a:t>
          </a:r>
          <a:r>
            <a:rPr lang="lt-LT" sz="1200" baseline="0">
              <a:latin typeface="Times New Roman" panose="02020603050405020304" pitchFamily="18" charset="0"/>
              <a:cs typeface="Times New Roman" panose="02020603050405020304" pitchFamily="18" charset="0"/>
            </a:rPr>
            <a:t>sudaro: Klaipėdos m., Klaipėdos r., Kretingos r., </a:t>
          </a:r>
          <a:r>
            <a:rPr lang="en-US" sz="1200" baseline="0">
              <a:latin typeface="Times New Roman" panose="02020603050405020304" pitchFamily="18" charset="0"/>
              <a:cs typeface="Times New Roman" panose="02020603050405020304" pitchFamily="18" charset="0"/>
            </a:rPr>
            <a:t>Neringos, </a:t>
          </a:r>
          <a:r>
            <a:rPr lang="lt-LT" sz="1200" baseline="0">
              <a:latin typeface="Times New Roman" panose="02020603050405020304" pitchFamily="18" charset="0"/>
              <a:cs typeface="Times New Roman" panose="02020603050405020304" pitchFamily="18" charset="0"/>
            </a:rPr>
            <a:t>Palangos m., Skuodo r. ir Šilutės r. savivaldybės.</a:t>
          </a:r>
        </a:p>
        <a:p>
          <a:r>
            <a:rPr lang="lt-LT" sz="1200" b="1" baseline="0">
              <a:latin typeface="Times New Roman" panose="02020603050405020304" pitchFamily="18" charset="0"/>
              <a:cs typeface="Times New Roman" panose="02020603050405020304" pitchFamily="18" charset="0"/>
            </a:rPr>
            <a:t>Marijampolės regioną </a:t>
          </a:r>
          <a:r>
            <a:rPr lang="lt-LT" sz="1200" baseline="0">
              <a:latin typeface="Times New Roman" panose="02020603050405020304" pitchFamily="18" charset="0"/>
              <a:cs typeface="Times New Roman" panose="02020603050405020304" pitchFamily="18" charset="0"/>
            </a:rPr>
            <a:t>sudaro: Kalvarijos, Kazlų Rūdos, Marijampolės, Šakių r. ir Vilkaviškio r. savivadybės.</a:t>
          </a:r>
        </a:p>
        <a:p>
          <a:r>
            <a:rPr lang="lt-LT" sz="1200" b="1" baseline="0">
              <a:latin typeface="Times New Roman" panose="02020603050405020304" pitchFamily="18" charset="0"/>
              <a:cs typeface="Times New Roman" panose="02020603050405020304" pitchFamily="18" charset="0"/>
            </a:rPr>
            <a:t>Panevėžio regioną </a:t>
          </a:r>
          <a:r>
            <a:rPr lang="lt-LT" sz="1200" baseline="0">
              <a:latin typeface="Times New Roman" panose="02020603050405020304" pitchFamily="18" charset="0"/>
              <a:cs typeface="Times New Roman" panose="02020603050405020304" pitchFamily="18" charset="0"/>
            </a:rPr>
            <a:t>sudaro: Biržų r., Kupiškio r., Panevėžio m., Panevėžio r., Pasvalio r. ir Rokiškio r. savivaldybės.</a:t>
          </a:r>
        </a:p>
        <a:p>
          <a:r>
            <a:rPr lang="lt-LT" sz="1200" b="1" baseline="0">
              <a:latin typeface="Times New Roman" panose="02020603050405020304" pitchFamily="18" charset="0"/>
              <a:cs typeface="Times New Roman" panose="02020603050405020304" pitchFamily="18" charset="0"/>
            </a:rPr>
            <a:t>Šiaulių regioną </a:t>
          </a:r>
          <a:r>
            <a:rPr lang="lt-LT" sz="1200" baseline="0">
              <a:latin typeface="Times New Roman" panose="02020603050405020304" pitchFamily="18" charset="0"/>
              <a:cs typeface="Times New Roman" panose="02020603050405020304" pitchFamily="18" charset="0"/>
            </a:rPr>
            <a:t>sudaro: Akmenės r., Joniškio r., Kelmės r., </a:t>
          </a:r>
          <a:r>
            <a:rPr lang="lt-LT" sz="1200" baseline="0">
              <a:solidFill>
                <a:schemeClr val="dk1"/>
              </a:solidFill>
              <a:effectLst/>
              <a:latin typeface="Times New Roman" panose="02020603050405020304" pitchFamily="18" charset="0"/>
              <a:ea typeface="+mn-ea"/>
              <a:cs typeface="Times New Roman" panose="02020603050405020304" pitchFamily="18" charset="0"/>
            </a:rPr>
            <a:t>Pakruojo r., </a:t>
          </a:r>
          <a:r>
            <a:rPr lang="lt-LT" sz="1200" baseline="0">
              <a:latin typeface="Times New Roman" panose="02020603050405020304" pitchFamily="18" charset="0"/>
              <a:cs typeface="Times New Roman" panose="02020603050405020304" pitchFamily="18" charset="0"/>
            </a:rPr>
            <a:t>Radviliškio r., Šiaulių m. ir </a:t>
          </a:r>
          <a:r>
            <a:rPr lang="lt-LT" sz="1200" baseline="0">
              <a:solidFill>
                <a:schemeClr val="dk1"/>
              </a:solidFill>
              <a:effectLst/>
              <a:latin typeface="Times New Roman" panose="02020603050405020304" pitchFamily="18" charset="0"/>
              <a:ea typeface="+mn-ea"/>
              <a:cs typeface="Times New Roman" panose="02020603050405020304" pitchFamily="18" charset="0"/>
            </a:rPr>
            <a:t>Šiaulių r. </a:t>
          </a:r>
          <a:r>
            <a:rPr lang="lt-LT" sz="1200" baseline="0">
              <a:latin typeface="Times New Roman" panose="02020603050405020304" pitchFamily="18" charset="0"/>
              <a:cs typeface="Times New Roman" panose="02020603050405020304" pitchFamily="18" charset="0"/>
            </a:rPr>
            <a:t>savivaldybės.</a:t>
          </a:r>
        </a:p>
        <a:p>
          <a:r>
            <a:rPr lang="lt-LT" sz="1200" b="1" baseline="0">
              <a:latin typeface="Times New Roman" panose="02020603050405020304" pitchFamily="18" charset="0"/>
              <a:cs typeface="Times New Roman" panose="02020603050405020304" pitchFamily="18" charset="0"/>
            </a:rPr>
            <a:t>Tauragės regioną </a:t>
          </a:r>
          <a:r>
            <a:rPr lang="lt-LT" sz="1200" baseline="0">
              <a:latin typeface="Times New Roman" panose="02020603050405020304" pitchFamily="18" charset="0"/>
              <a:cs typeface="Times New Roman" panose="02020603050405020304" pitchFamily="18" charset="0"/>
            </a:rPr>
            <a:t>sudaro: Jurbarko r., Pagėgių, Šilalės r. ir Tauragės r. savivaldybės.</a:t>
          </a:r>
        </a:p>
        <a:p>
          <a:r>
            <a:rPr lang="lt-LT" sz="1200" b="1" baseline="0">
              <a:latin typeface="Times New Roman" panose="02020603050405020304" pitchFamily="18" charset="0"/>
              <a:cs typeface="Times New Roman" panose="02020603050405020304" pitchFamily="18" charset="0"/>
            </a:rPr>
            <a:t>Telšių regioną </a:t>
          </a:r>
          <a:r>
            <a:rPr lang="lt-LT" sz="1200" baseline="0">
              <a:latin typeface="Times New Roman" panose="02020603050405020304" pitchFamily="18" charset="0"/>
              <a:cs typeface="Times New Roman" panose="02020603050405020304" pitchFamily="18" charset="0"/>
            </a:rPr>
            <a:t>sudaro: Mažeikių r., Plungės r., Rietavo r. ir Telšių r. savivaldybės.</a:t>
          </a:r>
        </a:p>
        <a:p>
          <a:r>
            <a:rPr lang="lt-LT" sz="1200" b="1" baseline="0">
              <a:latin typeface="Times New Roman" panose="02020603050405020304" pitchFamily="18" charset="0"/>
              <a:cs typeface="Times New Roman" panose="02020603050405020304" pitchFamily="18" charset="0"/>
            </a:rPr>
            <a:t>Utenos regioną </a:t>
          </a:r>
          <a:r>
            <a:rPr lang="lt-LT" sz="1200" baseline="0">
              <a:latin typeface="Times New Roman" panose="02020603050405020304" pitchFamily="18" charset="0"/>
              <a:cs typeface="Times New Roman" panose="02020603050405020304" pitchFamily="18" charset="0"/>
            </a:rPr>
            <a:t>sudaro: Anykščių r., Ignalinos r., Molėtų r., Visagino m., Utenos m. ir Zarasų r. savivaldybės.</a:t>
          </a:r>
        </a:p>
        <a:p>
          <a:r>
            <a:rPr lang="lt-LT" sz="1200" b="1" baseline="0">
              <a:latin typeface="Times New Roman" panose="02020603050405020304" pitchFamily="18" charset="0"/>
              <a:cs typeface="Times New Roman" panose="02020603050405020304" pitchFamily="18" charset="0"/>
            </a:rPr>
            <a:t>Vilniaus regioną </a:t>
          </a:r>
          <a:r>
            <a:rPr lang="lt-LT" sz="1200" baseline="0">
              <a:latin typeface="Times New Roman" panose="02020603050405020304" pitchFamily="18" charset="0"/>
              <a:cs typeface="Times New Roman" panose="02020603050405020304" pitchFamily="18" charset="0"/>
            </a:rPr>
            <a:t>sudaro: Elektrėnų, Šalčininkų r., Širvintų r., Švenčionių r., Trakų r., Ukmergės r., Vilniaus m. ir Vilniaus r. savivaldybės.</a:t>
          </a:r>
        </a:p>
        <a:p>
          <a:pPr eaLnBrk="1" fontAlgn="auto" latinLnBrk="0" hangingPunct="1"/>
          <a:endParaRPr lang="en-US" sz="1100" b="1">
            <a:solidFill>
              <a:schemeClr val="dk1"/>
            </a:solidFill>
            <a:effectLst/>
            <a:latin typeface="+mn-lt"/>
            <a:ea typeface="+mn-ea"/>
            <a:cs typeface="+mn-cs"/>
          </a:endParaRPr>
        </a:p>
        <a:p>
          <a:pPr eaLnBrk="1" fontAlgn="auto" latinLnBrk="0" hangingPunct="1"/>
          <a:r>
            <a:rPr lang="lt-LT" sz="1200" b="1">
              <a:solidFill>
                <a:schemeClr val="dk1"/>
              </a:solidFill>
              <a:effectLst/>
              <a:latin typeface="Times New Roman" panose="02020603050405020304" pitchFamily="18" charset="0"/>
              <a:ea typeface="+mn-ea"/>
              <a:cs typeface="Times New Roman" panose="02020603050405020304" pitchFamily="18" charset="0"/>
            </a:rPr>
            <a:t>1 lape </a:t>
          </a:r>
          <a:r>
            <a:rPr lang="lt-LT" sz="1200">
              <a:solidFill>
                <a:schemeClr val="dk1"/>
              </a:solidFill>
              <a:effectLst/>
              <a:latin typeface="Times New Roman" panose="02020603050405020304" pitchFamily="18" charset="0"/>
              <a:ea typeface="+mn-ea"/>
              <a:cs typeface="Times New Roman" panose="02020603050405020304" pitchFamily="18" charset="0"/>
            </a:rPr>
            <a:t>yra pateikta informacija apie Viešųjų komunalinių atliekų paslaugų plėtros užduočių vykdymą;</a:t>
          </a:r>
          <a:endParaRPr lang="lt-LT" sz="1200">
            <a:effectLst/>
            <a:latin typeface="Times New Roman" panose="02020603050405020304" pitchFamily="18" charset="0"/>
            <a:cs typeface="Times New Roman" panose="02020603050405020304" pitchFamily="18" charset="0"/>
          </a:endParaRPr>
        </a:p>
        <a:p>
          <a:r>
            <a:rPr lang="lt-LT" sz="1200" b="1">
              <a:solidFill>
                <a:schemeClr val="dk1"/>
              </a:solidFill>
              <a:effectLst/>
              <a:latin typeface="Times New Roman" panose="02020603050405020304" pitchFamily="18" charset="0"/>
              <a:ea typeface="+mn-ea"/>
              <a:cs typeface="Times New Roman" panose="02020603050405020304" pitchFamily="18" charset="0"/>
            </a:rPr>
            <a:t>2 lape </a:t>
          </a:r>
          <a:r>
            <a:rPr lang="lt-LT" sz="1200">
              <a:solidFill>
                <a:schemeClr val="dk1"/>
              </a:solidFill>
              <a:effectLst/>
              <a:latin typeface="Times New Roman" panose="02020603050405020304" pitchFamily="18" charset="0"/>
              <a:ea typeface="+mn-ea"/>
              <a:cs typeface="Times New Roman" panose="02020603050405020304" pitchFamily="18" charset="0"/>
            </a:rPr>
            <a:t>yra pateikta informacija apie atskirų komunalinių atliekų srautų surinkimo priemones ir kiekius;</a:t>
          </a:r>
          <a:endParaRPr lang="lt-LT" sz="1200">
            <a:effectLst/>
            <a:latin typeface="Times New Roman" panose="02020603050405020304" pitchFamily="18" charset="0"/>
            <a:cs typeface="Times New Roman" panose="02020603050405020304" pitchFamily="18" charset="0"/>
          </a:endParaRPr>
        </a:p>
        <a:p>
          <a:r>
            <a:rPr lang="lt-LT" sz="1200" b="1">
              <a:solidFill>
                <a:schemeClr val="dk1"/>
              </a:solidFill>
              <a:effectLst/>
              <a:latin typeface="Times New Roman" panose="02020603050405020304" pitchFamily="18" charset="0"/>
              <a:ea typeface="+mn-ea"/>
              <a:cs typeface="Times New Roman" panose="02020603050405020304" pitchFamily="18" charset="0"/>
            </a:rPr>
            <a:t>3 lape </a:t>
          </a:r>
          <a:r>
            <a:rPr lang="lt-LT" sz="1200">
              <a:solidFill>
                <a:schemeClr val="dk1"/>
              </a:solidFill>
              <a:effectLst/>
              <a:latin typeface="Times New Roman" panose="02020603050405020304" pitchFamily="18" charset="0"/>
              <a:ea typeface="+mn-ea"/>
              <a:cs typeface="Times New Roman" panose="02020603050405020304" pitchFamily="18" charset="0"/>
            </a:rPr>
            <a:t>yra</a:t>
          </a:r>
          <a:r>
            <a:rPr lang="lt-LT" sz="1200" baseline="0">
              <a:solidFill>
                <a:schemeClr val="dk1"/>
              </a:solidFill>
              <a:effectLst/>
              <a:latin typeface="Times New Roman" panose="02020603050405020304" pitchFamily="18" charset="0"/>
              <a:ea typeface="+mn-ea"/>
              <a:cs typeface="Times New Roman" panose="02020603050405020304" pitchFamily="18" charset="0"/>
            </a:rPr>
            <a:t> pateikta informacija apie Valstybinio strateginio atliekų tvarkymo plano tikslo, dėl komunalinių atliekų perdirbimo ar kitokio naudojimo, įgyvendinimą</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endParaRPr lang="lt-LT" sz="1200">
            <a:effectLst/>
            <a:latin typeface="Times New Roman" panose="02020603050405020304" pitchFamily="18" charset="0"/>
            <a:cs typeface="Times New Roman" panose="02020603050405020304" pitchFamily="18" charset="0"/>
          </a:endParaRPr>
        </a:p>
        <a:p>
          <a:r>
            <a:rPr lang="lt-LT" sz="1200" b="1" baseline="0">
              <a:solidFill>
                <a:schemeClr val="dk1"/>
              </a:solidFill>
              <a:effectLst/>
              <a:latin typeface="Times New Roman" panose="02020603050405020304" pitchFamily="18" charset="0"/>
              <a:ea typeface="+mn-ea"/>
              <a:cs typeface="Times New Roman" panose="02020603050405020304" pitchFamily="18" charset="0"/>
            </a:rPr>
            <a:t>4 lape </a:t>
          </a:r>
          <a:r>
            <a:rPr lang="lt-LT" sz="1200" b="0" baseline="0">
              <a:solidFill>
                <a:schemeClr val="dk1"/>
              </a:solidFill>
              <a:effectLst/>
              <a:latin typeface="Times New Roman" panose="02020603050405020304" pitchFamily="18" charset="0"/>
              <a:ea typeface="+mn-ea"/>
              <a:cs typeface="Times New Roman" panose="02020603050405020304" pitchFamily="18" charset="0"/>
            </a:rPr>
            <a:t>yra pateikta informacija </a:t>
          </a:r>
          <a:r>
            <a:rPr lang="en-US" sz="1200" b="0" baseline="0">
              <a:solidFill>
                <a:schemeClr val="dk1"/>
              </a:solidFill>
              <a:effectLst/>
              <a:latin typeface="Times New Roman" panose="02020603050405020304" pitchFamily="18" charset="0"/>
              <a:ea typeface="+mn-ea"/>
              <a:cs typeface="Times New Roman" panose="02020603050405020304" pitchFamily="18" charset="0"/>
            </a:rPr>
            <a:t>apie </a:t>
          </a:r>
          <a:r>
            <a:rPr lang="en-US" sz="1200" baseline="0">
              <a:solidFill>
                <a:schemeClr val="dk1"/>
              </a:solidFill>
              <a:effectLst/>
              <a:latin typeface="Times New Roman" panose="02020603050405020304" pitchFamily="18" charset="0"/>
              <a:ea typeface="+mn-ea"/>
              <a:cs typeface="Times New Roman" panose="02020603050405020304" pitchFamily="18" charset="0"/>
            </a:rPr>
            <a:t>be</a:t>
          </a:r>
          <a:r>
            <a:rPr lang="lt-LT" sz="1200" baseline="0">
              <a:solidFill>
                <a:schemeClr val="dk1"/>
              </a:solidFill>
              <a:effectLst/>
              <a:latin typeface="Times New Roman" panose="02020603050405020304" pitchFamily="18" charset="0"/>
              <a:ea typeface="+mn-ea"/>
              <a:cs typeface="Times New Roman" panose="02020603050405020304" pitchFamily="18" charset="0"/>
            </a:rPr>
            <a:t>š</a:t>
          </a:r>
          <a:r>
            <a:rPr lang="en-US" sz="1200" baseline="0">
              <a:solidFill>
                <a:schemeClr val="dk1"/>
              </a:solidFill>
              <a:effectLst/>
              <a:latin typeface="Times New Roman" panose="02020603050405020304" pitchFamily="18" charset="0"/>
              <a:ea typeface="+mn-ea"/>
              <a:cs typeface="Times New Roman" panose="02020603050405020304" pitchFamily="18" charset="0"/>
            </a:rPr>
            <a:t>eimininkes atliekas.</a:t>
          </a:r>
          <a:endParaRPr lang="lt-LT" sz="1200">
            <a:effectLst/>
            <a:latin typeface="Times New Roman" panose="02020603050405020304" pitchFamily="18" charset="0"/>
            <a:cs typeface="Times New Roman" panose="02020603050405020304" pitchFamily="18" charset="0"/>
          </a:endParaRPr>
        </a:p>
        <a:p>
          <a:r>
            <a:rPr lang="lt-LT" sz="1200" b="1" baseline="0">
              <a:solidFill>
                <a:schemeClr val="dk1"/>
              </a:solidFill>
              <a:effectLst/>
              <a:latin typeface="Times New Roman" panose="02020603050405020304" pitchFamily="18" charset="0"/>
              <a:ea typeface="+mn-ea"/>
              <a:cs typeface="Times New Roman" panose="02020603050405020304" pitchFamily="18" charset="0"/>
            </a:rPr>
            <a:t>5 </a:t>
          </a:r>
          <a:r>
            <a:rPr lang="lt-LT" sz="1200" b="1">
              <a:solidFill>
                <a:schemeClr val="dk1"/>
              </a:solidFill>
              <a:effectLst/>
              <a:latin typeface="Times New Roman" panose="02020603050405020304" pitchFamily="18" charset="0"/>
              <a:ea typeface="+mn-ea"/>
              <a:cs typeface="Times New Roman" panose="02020603050405020304" pitchFamily="18" charset="0"/>
            </a:rPr>
            <a:t>lape </a:t>
          </a:r>
          <a:r>
            <a:rPr lang="lt-LT" sz="1200">
              <a:solidFill>
                <a:schemeClr val="dk1"/>
              </a:solidFill>
              <a:effectLst/>
              <a:latin typeface="Times New Roman" panose="02020603050405020304" pitchFamily="18" charset="0"/>
              <a:ea typeface="+mn-ea"/>
              <a:cs typeface="Times New Roman" panose="02020603050405020304" pitchFamily="18" charset="0"/>
            </a:rPr>
            <a:t>yra</a:t>
          </a:r>
          <a:r>
            <a:rPr lang="lt-LT" sz="1200" baseline="0">
              <a:solidFill>
                <a:schemeClr val="dk1"/>
              </a:solidFill>
              <a:effectLst/>
              <a:latin typeface="Times New Roman" panose="02020603050405020304" pitchFamily="18" charset="0"/>
              <a:ea typeface="+mn-ea"/>
              <a:cs typeface="Times New Roman" panose="02020603050405020304" pitchFamily="18" charset="0"/>
            </a:rPr>
            <a:t> pateikta informacija veikiančias didelio gabarito atliekų surinkimo aikšteles ir atliekų priėmimo punktus;</a:t>
          </a:r>
          <a:endParaRPr lang="lt-LT" sz="1200">
            <a:effectLst/>
            <a:latin typeface="Times New Roman" panose="02020603050405020304" pitchFamily="18" charset="0"/>
            <a:cs typeface="Times New Roman" panose="02020603050405020304" pitchFamily="18" charset="0"/>
          </a:endParaRPr>
        </a:p>
        <a:p>
          <a:r>
            <a:rPr lang="lt-LT" sz="1200" b="1" baseline="0">
              <a:solidFill>
                <a:schemeClr val="dk1"/>
              </a:solidFill>
              <a:effectLst/>
              <a:latin typeface="Times New Roman" panose="02020603050405020304" pitchFamily="18" charset="0"/>
              <a:ea typeface="+mn-ea"/>
              <a:cs typeface="Times New Roman" panose="02020603050405020304" pitchFamily="18" charset="0"/>
            </a:rPr>
            <a:t>6 - 7 lape </a:t>
          </a:r>
          <a:r>
            <a:rPr lang="lt-LT" sz="1200">
              <a:solidFill>
                <a:schemeClr val="dk1"/>
              </a:solidFill>
              <a:effectLst/>
              <a:latin typeface="Times New Roman" panose="02020603050405020304" pitchFamily="18" charset="0"/>
              <a:ea typeface="+mn-ea"/>
              <a:cs typeface="Times New Roman" panose="02020603050405020304" pitchFamily="18" charset="0"/>
            </a:rPr>
            <a:t>yra</a:t>
          </a:r>
          <a:r>
            <a:rPr lang="lt-LT" sz="1200" baseline="0">
              <a:solidFill>
                <a:schemeClr val="dk1"/>
              </a:solidFill>
              <a:effectLst/>
              <a:latin typeface="Times New Roman" panose="02020603050405020304" pitchFamily="18" charset="0"/>
              <a:ea typeface="+mn-ea"/>
              <a:cs typeface="Times New Roman" panose="02020603050405020304" pitchFamily="18" charset="0"/>
            </a:rPr>
            <a:t> pateikta informacija apie konteinerių, skirtų antrinėms žaliavoms surinkti, skaičių;</a:t>
          </a:r>
          <a:endParaRPr lang="lt-LT" sz="1200">
            <a:effectLst/>
            <a:latin typeface="Times New Roman" panose="02020603050405020304" pitchFamily="18" charset="0"/>
            <a:cs typeface="Times New Roman" panose="02020603050405020304" pitchFamily="18" charset="0"/>
          </a:endParaRPr>
        </a:p>
        <a:p>
          <a:r>
            <a:rPr lang="lt-LT" sz="1200" b="1" baseline="0">
              <a:solidFill>
                <a:schemeClr val="dk1"/>
              </a:solidFill>
              <a:effectLst/>
              <a:latin typeface="Times New Roman" panose="02020603050405020304" pitchFamily="18" charset="0"/>
              <a:ea typeface="+mn-ea"/>
              <a:cs typeface="Times New Roman" panose="02020603050405020304" pitchFamily="18" charset="0"/>
            </a:rPr>
            <a:t>8 </a:t>
          </a:r>
          <a:r>
            <a:rPr lang="lt-LT" sz="1200" b="1">
              <a:solidFill>
                <a:schemeClr val="dk1"/>
              </a:solidFill>
              <a:effectLst/>
              <a:latin typeface="Times New Roman" panose="02020603050405020304" pitchFamily="18" charset="0"/>
              <a:ea typeface="+mn-ea"/>
              <a:cs typeface="Times New Roman" panose="02020603050405020304" pitchFamily="18" charset="0"/>
            </a:rPr>
            <a:t>lape </a:t>
          </a:r>
          <a:r>
            <a:rPr lang="lt-LT" sz="1200">
              <a:solidFill>
                <a:schemeClr val="dk1"/>
              </a:solidFill>
              <a:effectLst/>
              <a:latin typeface="Times New Roman" panose="02020603050405020304" pitchFamily="18" charset="0"/>
              <a:ea typeface="+mn-ea"/>
              <a:cs typeface="Times New Roman" panose="02020603050405020304" pitchFamily="18" charset="0"/>
            </a:rPr>
            <a:t>yra</a:t>
          </a:r>
          <a:r>
            <a:rPr lang="lt-LT" sz="1200" baseline="0">
              <a:solidFill>
                <a:schemeClr val="dk1"/>
              </a:solidFill>
              <a:effectLst/>
              <a:latin typeface="Times New Roman" panose="02020603050405020304" pitchFamily="18" charset="0"/>
              <a:ea typeface="+mn-ea"/>
              <a:cs typeface="Times New Roman" panose="02020603050405020304" pitchFamily="18" charset="0"/>
            </a:rPr>
            <a:t> pateikta informacija apie komunalines atliekas surenkančias įmones;</a:t>
          </a:r>
        </a:p>
        <a:p>
          <a:r>
            <a:rPr lang="lt-LT" sz="1200" b="1" baseline="0">
              <a:solidFill>
                <a:schemeClr val="dk1"/>
              </a:solidFill>
              <a:effectLst/>
              <a:latin typeface="Times New Roman" panose="02020603050405020304" pitchFamily="18" charset="0"/>
              <a:ea typeface="+mn-ea"/>
              <a:cs typeface="Times New Roman" panose="02020603050405020304" pitchFamily="18" charset="0"/>
            </a:rPr>
            <a:t>9 lape </a:t>
          </a:r>
          <a:r>
            <a:rPr lang="lt-LT" sz="1200" baseline="0">
              <a:solidFill>
                <a:schemeClr val="dk1"/>
              </a:solidFill>
              <a:effectLst/>
              <a:latin typeface="Times New Roman" panose="02020603050405020304" pitchFamily="18" charset="0"/>
              <a:ea typeface="+mn-ea"/>
              <a:cs typeface="Times New Roman" panose="02020603050405020304" pitchFamily="18" charset="0"/>
            </a:rPr>
            <a:t>yra pateikta informacija apie savivaldybėse esamas papildančias atliekų surinkimo sistemas.</a:t>
          </a:r>
        </a:p>
        <a:p>
          <a:endParaRPr lang="lt-LT" sz="12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0:B31"/>
  <sheetViews>
    <sheetView zoomScale="110" zoomScaleNormal="110" workbookViewId="0">
      <selection activeCell="C26" sqref="C26"/>
    </sheetView>
  </sheetViews>
  <sheetFormatPr defaultRowHeight="15.75" x14ac:dyDescent="0.25"/>
  <sheetData>
    <row r="30" spans="2:2" x14ac:dyDescent="0.25">
      <c r="B30" s="30" t="s">
        <v>550</v>
      </c>
    </row>
    <row r="31" spans="2:2" x14ac:dyDescent="0.25">
      <c r="B31" t="s">
        <v>840</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4"/>
  <sheetViews>
    <sheetView zoomScale="70" zoomScaleNormal="70" workbookViewId="0">
      <pane ySplit="3" topLeftCell="A4" activePane="bottomLeft" state="frozen"/>
      <selection pane="bottomLeft" activeCell="C207" sqref="C207"/>
    </sheetView>
  </sheetViews>
  <sheetFormatPr defaultColWidth="9" defaultRowHeight="15.75" x14ac:dyDescent="0.25"/>
  <cols>
    <col min="1" max="1" width="24.875" style="58" customWidth="1"/>
    <col min="2" max="2" width="25" style="60" customWidth="1"/>
    <col min="3" max="3" width="61.375" style="60" customWidth="1"/>
    <col min="4" max="4" width="65.25" style="60" customWidth="1"/>
    <col min="5" max="5" width="36.625" style="60" customWidth="1"/>
    <col min="6" max="6" width="49.875" style="60" customWidth="1"/>
    <col min="7" max="7" width="11.375" style="58" customWidth="1"/>
    <col min="8" max="8" width="11" style="58" customWidth="1"/>
    <col min="9" max="16384" width="9" style="58"/>
  </cols>
  <sheetData>
    <row r="1" spans="1:21" ht="26.25" customHeight="1" x14ac:dyDescent="0.25">
      <c r="A1" s="792" t="s">
        <v>470</v>
      </c>
      <c r="B1" s="792"/>
      <c r="C1" s="792"/>
      <c r="D1" s="792"/>
      <c r="E1" s="792"/>
      <c r="F1" s="792"/>
      <c r="G1" s="56"/>
      <c r="H1" s="56"/>
      <c r="I1" s="56"/>
      <c r="J1" s="56"/>
      <c r="K1" s="56"/>
      <c r="L1" s="56"/>
      <c r="M1" s="56"/>
      <c r="N1" s="56"/>
      <c r="O1" s="56"/>
      <c r="P1" s="56"/>
      <c r="Q1" s="56"/>
      <c r="R1" s="56"/>
      <c r="S1" s="56"/>
      <c r="T1" s="56"/>
      <c r="U1" s="56"/>
    </row>
    <row r="2" spans="1:21" ht="23.25" customHeight="1" thickBot="1" x14ac:dyDescent="0.3">
      <c r="A2" s="61"/>
      <c r="B2" s="59"/>
      <c r="C2" s="59"/>
      <c r="D2" s="59"/>
      <c r="E2" s="59"/>
      <c r="F2" s="59"/>
      <c r="G2" s="56"/>
      <c r="H2" s="56"/>
      <c r="I2" s="56"/>
      <c r="J2" s="56"/>
      <c r="K2" s="56"/>
      <c r="L2" s="56"/>
      <c r="M2" s="56"/>
      <c r="N2" s="56"/>
      <c r="O2" s="56"/>
      <c r="P2" s="56"/>
      <c r="Q2" s="56"/>
      <c r="R2" s="56"/>
      <c r="S2" s="56"/>
      <c r="T2" s="56"/>
      <c r="U2" s="56"/>
    </row>
    <row r="3" spans="1:21" ht="63" customHeight="1" thickBot="1" x14ac:dyDescent="0.3">
      <c r="A3" s="496" t="s">
        <v>1</v>
      </c>
      <c r="B3" s="64" t="s">
        <v>371</v>
      </c>
      <c r="C3" s="65" t="s">
        <v>372</v>
      </c>
      <c r="D3" s="65" t="s">
        <v>375</v>
      </c>
      <c r="E3" s="65" t="s">
        <v>373</v>
      </c>
      <c r="F3" s="66" t="s">
        <v>374</v>
      </c>
      <c r="G3" s="57"/>
      <c r="H3" s="57"/>
      <c r="I3" s="57"/>
      <c r="J3" s="57"/>
      <c r="K3" s="57"/>
      <c r="L3" s="56"/>
    </row>
    <row r="4" spans="1:21" ht="24.75" customHeight="1" thickBot="1" x14ac:dyDescent="0.3">
      <c r="A4" s="890" t="s">
        <v>85</v>
      </c>
      <c r="B4" s="891"/>
      <c r="C4" s="891"/>
      <c r="D4" s="891"/>
      <c r="E4" s="891"/>
      <c r="F4" s="892"/>
    </row>
    <row r="5" spans="1:21" ht="62.25" customHeight="1" x14ac:dyDescent="0.25">
      <c r="A5" s="929" t="s">
        <v>858</v>
      </c>
      <c r="B5" s="320" t="s">
        <v>768</v>
      </c>
      <c r="C5" s="320" t="s">
        <v>849</v>
      </c>
      <c r="D5" s="320" t="s">
        <v>376</v>
      </c>
      <c r="E5" s="497">
        <v>41534</v>
      </c>
      <c r="F5" s="498" t="s">
        <v>850</v>
      </c>
      <c r="G5" s="1"/>
      <c r="H5" s="1"/>
      <c r="I5" s="1"/>
    </row>
    <row r="6" spans="1:21" ht="31.5" x14ac:dyDescent="0.25">
      <c r="A6" s="929"/>
      <c r="B6" s="539" t="s">
        <v>377</v>
      </c>
      <c r="C6" s="539" t="s">
        <v>851</v>
      </c>
      <c r="D6" s="539" t="s">
        <v>378</v>
      </c>
      <c r="E6" s="428">
        <v>41627</v>
      </c>
      <c r="F6" s="468" t="s">
        <v>379</v>
      </c>
      <c r="G6" s="1"/>
    </row>
    <row r="7" spans="1:21" ht="31.5" x14ac:dyDescent="0.25">
      <c r="A7" s="929"/>
      <c r="B7" s="539" t="s">
        <v>377</v>
      </c>
      <c r="C7" s="539" t="s">
        <v>852</v>
      </c>
      <c r="D7" s="539" t="s">
        <v>853</v>
      </c>
      <c r="E7" s="428">
        <v>42653</v>
      </c>
      <c r="F7" s="468" t="s">
        <v>854</v>
      </c>
      <c r="G7" s="1"/>
    </row>
    <row r="8" spans="1:21" ht="54.75" customHeight="1" x14ac:dyDescent="0.25">
      <c r="A8" s="929"/>
      <c r="B8" s="429" t="s">
        <v>855</v>
      </c>
      <c r="C8" s="429" t="s">
        <v>821</v>
      </c>
      <c r="D8" s="429" t="s">
        <v>856</v>
      </c>
      <c r="E8" s="428">
        <v>43018</v>
      </c>
      <c r="F8" s="469" t="s">
        <v>857</v>
      </c>
    </row>
    <row r="9" spans="1:21" ht="54.75" customHeight="1" x14ac:dyDescent="0.25">
      <c r="A9" s="925" t="s">
        <v>1293</v>
      </c>
      <c r="B9" s="599" t="s">
        <v>381</v>
      </c>
      <c r="C9" s="599" t="s">
        <v>539</v>
      </c>
      <c r="D9" s="599" t="s">
        <v>389</v>
      </c>
      <c r="E9" s="695">
        <v>41652</v>
      </c>
      <c r="F9" s="696" t="s">
        <v>479</v>
      </c>
    </row>
    <row r="10" spans="1:21" ht="55.5" customHeight="1" x14ac:dyDescent="0.25">
      <c r="A10" s="927"/>
      <c r="B10" s="599" t="s">
        <v>377</v>
      </c>
      <c r="C10" s="599" t="s">
        <v>1338</v>
      </c>
      <c r="D10" s="599" t="s">
        <v>389</v>
      </c>
      <c r="E10" s="695">
        <v>41660</v>
      </c>
      <c r="F10" s="696" t="s">
        <v>390</v>
      </c>
    </row>
    <row r="11" spans="1:21" ht="55.5" customHeight="1" x14ac:dyDescent="0.25">
      <c r="A11" s="907" t="s">
        <v>1316</v>
      </c>
      <c r="B11" s="599" t="s">
        <v>346</v>
      </c>
      <c r="C11" s="599" t="s">
        <v>394</v>
      </c>
      <c r="D11" s="599" t="s">
        <v>392</v>
      </c>
      <c r="E11" s="695">
        <v>41518</v>
      </c>
      <c r="F11" s="696" t="s">
        <v>480</v>
      </c>
    </row>
    <row r="12" spans="1:21" s="91" customFormat="1" ht="75.75" customHeight="1" x14ac:dyDescent="0.25">
      <c r="A12" s="907"/>
      <c r="B12" s="599" t="s">
        <v>320</v>
      </c>
      <c r="C12" s="599" t="s">
        <v>482</v>
      </c>
      <c r="D12" s="599" t="s">
        <v>393</v>
      </c>
      <c r="E12" s="695">
        <v>42410</v>
      </c>
      <c r="F12" s="696" t="s">
        <v>481</v>
      </c>
    </row>
    <row r="13" spans="1:21" s="91" customFormat="1" ht="72" customHeight="1" x14ac:dyDescent="0.25">
      <c r="A13" s="930" t="s">
        <v>80</v>
      </c>
      <c r="B13" s="429" t="s">
        <v>382</v>
      </c>
      <c r="C13" s="429" t="s">
        <v>868</v>
      </c>
      <c r="D13" s="429" t="s">
        <v>383</v>
      </c>
      <c r="E13" s="429" t="s">
        <v>384</v>
      </c>
      <c r="F13" s="470" t="s">
        <v>869</v>
      </c>
    </row>
    <row r="14" spans="1:21" ht="54.75" customHeight="1" x14ac:dyDescent="0.25">
      <c r="A14" s="930"/>
      <c r="B14" s="429" t="s">
        <v>827</v>
      </c>
      <c r="C14" s="429" t="s">
        <v>827</v>
      </c>
      <c r="D14" s="429" t="s">
        <v>385</v>
      </c>
      <c r="E14" s="429" t="s">
        <v>386</v>
      </c>
      <c r="F14" s="470" t="s">
        <v>870</v>
      </c>
    </row>
    <row r="15" spans="1:21" ht="36.75" customHeight="1" x14ac:dyDescent="0.25">
      <c r="A15" s="930"/>
      <c r="B15" s="429" t="s">
        <v>602</v>
      </c>
      <c r="C15" s="429" t="s">
        <v>602</v>
      </c>
      <c r="D15" s="429" t="s">
        <v>387</v>
      </c>
      <c r="E15" s="429" t="s">
        <v>828</v>
      </c>
      <c r="F15" s="470" t="s">
        <v>871</v>
      </c>
    </row>
    <row r="16" spans="1:21" ht="58.5" customHeight="1" x14ac:dyDescent="0.25">
      <c r="A16" s="930"/>
      <c r="B16" s="429" t="s">
        <v>872</v>
      </c>
      <c r="C16" s="429" t="s">
        <v>873</v>
      </c>
      <c r="D16" s="429" t="s">
        <v>874</v>
      </c>
      <c r="E16" s="429" t="s">
        <v>875</v>
      </c>
      <c r="F16" s="470" t="s">
        <v>876</v>
      </c>
    </row>
    <row r="17" spans="1:6" ht="54.75" customHeight="1" x14ac:dyDescent="0.25">
      <c r="A17" s="930"/>
      <c r="B17" s="429" t="s">
        <v>382</v>
      </c>
      <c r="C17" s="429" t="s">
        <v>829</v>
      </c>
      <c r="D17" s="429" t="s">
        <v>387</v>
      </c>
      <c r="E17" s="429" t="s">
        <v>830</v>
      </c>
      <c r="F17" s="470" t="s">
        <v>877</v>
      </c>
    </row>
    <row r="18" spans="1:6" ht="54" customHeight="1" x14ac:dyDescent="0.25">
      <c r="A18" s="930"/>
      <c r="B18" s="429" t="s">
        <v>602</v>
      </c>
      <c r="C18" s="429" t="s">
        <v>831</v>
      </c>
      <c r="D18" s="429" t="s">
        <v>387</v>
      </c>
      <c r="E18" s="429" t="s">
        <v>832</v>
      </c>
      <c r="F18" s="470" t="s">
        <v>878</v>
      </c>
    </row>
    <row r="19" spans="1:6" ht="54" customHeight="1" x14ac:dyDescent="0.25">
      <c r="A19" s="930"/>
      <c r="B19" s="429" t="s">
        <v>602</v>
      </c>
      <c r="C19" s="429" t="s">
        <v>602</v>
      </c>
      <c r="D19" s="429" t="s">
        <v>387</v>
      </c>
      <c r="E19" s="429" t="s">
        <v>833</v>
      </c>
      <c r="F19" s="470" t="s">
        <v>879</v>
      </c>
    </row>
    <row r="20" spans="1:6" s="91" customFormat="1" ht="50.25" customHeight="1" x14ac:dyDescent="0.25">
      <c r="A20" s="930"/>
      <c r="B20" s="431" t="s">
        <v>602</v>
      </c>
      <c r="C20" s="431" t="s">
        <v>880</v>
      </c>
      <c r="D20" s="431" t="s">
        <v>387</v>
      </c>
      <c r="E20" s="431" t="s">
        <v>881</v>
      </c>
      <c r="F20" s="471" t="s">
        <v>882</v>
      </c>
    </row>
    <row r="21" spans="1:6" s="91" customFormat="1" ht="50.25" customHeight="1" x14ac:dyDescent="0.25">
      <c r="A21" s="883" t="s">
        <v>16</v>
      </c>
      <c r="B21" s="271" t="s">
        <v>381</v>
      </c>
      <c r="C21" s="271" t="s">
        <v>388</v>
      </c>
      <c r="D21" s="271" t="s">
        <v>389</v>
      </c>
      <c r="E21" s="432">
        <v>41652</v>
      </c>
      <c r="F21" s="357" t="s">
        <v>479</v>
      </c>
    </row>
    <row r="22" spans="1:6" ht="56.25" customHeight="1" x14ac:dyDescent="0.25">
      <c r="A22" s="883"/>
      <c r="B22" s="271" t="s">
        <v>320</v>
      </c>
      <c r="C22" s="271" t="s">
        <v>391</v>
      </c>
      <c r="D22" s="271" t="s">
        <v>389</v>
      </c>
      <c r="E22" s="432">
        <v>41660</v>
      </c>
      <c r="F22" s="357" t="s">
        <v>390</v>
      </c>
    </row>
    <row r="23" spans="1:6" ht="39" customHeight="1" x14ac:dyDescent="0.25">
      <c r="A23" s="472" t="s">
        <v>17</v>
      </c>
      <c r="B23" s="539" t="s">
        <v>784</v>
      </c>
      <c r="C23" s="539" t="s">
        <v>785</v>
      </c>
      <c r="D23" s="539" t="s">
        <v>139</v>
      </c>
      <c r="E23" s="428">
        <v>41656</v>
      </c>
      <c r="F23" s="468" t="s">
        <v>404</v>
      </c>
    </row>
    <row r="24" spans="1:6" s="91" customFormat="1" ht="52.5" customHeight="1" x14ac:dyDescent="0.25">
      <c r="A24" s="931" t="s">
        <v>18</v>
      </c>
      <c r="B24" s="429" t="s">
        <v>377</v>
      </c>
      <c r="C24" s="429" t="s">
        <v>890</v>
      </c>
      <c r="D24" s="429" t="s">
        <v>887</v>
      </c>
      <c r="E24" s="430">
        <v>42506</v>
      </c>
      <c r="F24" s="470" t="s">
        <v>888</v>
      </c>
    </row>
    <row r="25" spans="1:6" s="91" customFormat="1" ht="32.25" thickBot="1" x14ac:dyDescent="0.3">
      <c r="A25" s="931"/>
      <c r="B25" s="429" t="s">
        <v>891</v>
      </c>
      <c r="C25" s="429" t="s">
        <v>890</v>
      </c>
      <c r="D25" s="429" t="s">
        <v>392</v>
      </c>
      <c r="E25" s="430">
        <v>41639</v>
      </c>
      <c r="F25" s="469" t="s">
        <v>889</v>
      </c>
    </row>
    <row r="26" spans="1:6" s="91" customFormat="1" ht="33" customHeight="1" thickBot="1" x14ac:dyDescent="0.3">
      <c r="A26" s="893" t="s">
        <v>86</v>
      </c>
      <c r="B26" s="894"/>
      <c r="C26" s="894"/>
      <c r="D26" s="894"/>
      <c r="E26" s="894"/>
      <c r="F26" s="895"/>
    </row>
    <row r="27" spans="1:6" ht="51" customHeight="1" x14ac:dyDescent="0.25">
      <c r="A27" s="904" t="s">
        <v>19</v>
      </c>
      <c r="B27" s="274" t="s">
        <v>381</v>
      </c>
      <c r="C27" s="274" t="s">
        <v>769</v>
      </c>
      <c r="D27" s="274" t="s">
        <v>395</v>
      </c>
      <c r="E27" s="434" t="s">
        <v>902</v>
      </c>
      <c r="F27" s="340" t="s">
        <v>900</v>
      </c>
    </row>
    <row r="28" spans="1:6" ht="93" customHeight="1" x14ac:dyDescent="0.25">
      <c r="A28" s="871"/>
      <c r="B28" s="271" t="s">
        <v>770</v>
      </c>
      <c r="C28" s="271" t="s">
        <v>771</v>
      </c>
      <c r="D28" s="271" t="s">
        <v>393</v>
      </c>
      <c r="E28" s="432">
        <v>42513</v>
      </c>
      <c r="F28" s="357" t="s">
        <v>901</v>
      </c>
    </row>
    <row r="29" spans="1:6" ht="87.75" customHeight="1" x14ac:dyDescent="0.25">
      <c r="A29" s="905" t="s">
        <v>21</v>
      </c>
      <c r="B29" s="433" t="s">
        <v>768</v>
      </c>
      <c r="C29" s="438" t="s">
        <v>1321</v>
      </c>
      <c r="D29" s="433" t="s">
        <v>396</v>
      </c>
      <c r="E29" s="435">
        <v>41474</v>
      </c>
      <c r="F29" s="473" t="s">
        <v>906</v>
      </c>
    </row>
    <row r="30" spans="1:6" ht="60.75" customHeight="1" x14ac:dyDescent="0.25">
      <c r="A30" s="905"/>
      <c r="B30" s="436" t="s">
        <v>377</v>
      </c>
      <c r="C30" s="438" t="s">
        <v>1322</v>
      </c>
      <c r="D30" s="433" t="s">
        <v>397</v>
      </c>
      <c r="E30" s="435">
        <v>41410</v>
      </c>
      <c r="F30" s="473" t="s">
        <v>907</v>
      </c>
    </row>
    <row r="31" spans="1:6" ht="40.5" customHeight="1" x14ac:dyDescent="0.25">
      <c r="A31" s="905" t="s">
        <v>22</v>
      </c>
      <c r="B31" s="433" t="s">
        <v>535</v>
      </c>
      <c r="C31" s="433" t="s">
        <v>298</v>
      </c>
      <c r="D31" s="433" t="s">
        <v>483</v>
      </c>
      <c r="E31" s="437" t="s">
        <v>761</v>
      </c>
      <c r="F31" s="473" t="s">
        <v>762</v>
      </c>
    </row>
    <row r="32" spans="1:6" ht="110.25" x14ac:dyDescent="0.25">
      <c r="A32" s="905"/>
      <c r="B32" s="433" t="s">
        <v>338</v>
      </c>
      <c r="C32" s="438" t="s">
        <v>763</v>
      </c>
      <c r="D32" s="433" t="s">
        <v>920</v>
      </c>
      <c r="E32" s="437" t="s">
        <v>764</v>
      </c>
      <c r="F32" s="474" t="s">
        <v>923</v>
      </c>
    </row>
    <row r="33" spans="1:6" ht="63" x14ac:dyDescent="0.25">
      <c r="A33" s="905"/>
      <c r="B33" s="433" t="s">
        <v>921</v>
      </c>
      <c r="C33" s="438" t="s">
        <v>1323</v>
      </c>
      <c r="D33" s="433" t="s">
        <v>922</v>
      </c>
      <c r="E33" s="430">
        <v>41514</v>
      </c>
      <c r="F33" s="474" t="s">
        <v>924</v>
      </c>
    </row>
    <row r="34" spans="1:6" ht="47.25" x14ac:dyDescent="0.2">
      <c r="A34" s="870" t="s">
        <v>23</v>
      </c>
      <c r="B34" s="438" t="s">
        <v>381</v>
      </c>
      <c r="C34" s="438"/>
      <c r="D34" s="438" t="s">
        <v>928</v>
      </c>
      <c r="E34" s="439">
        <v>41547</v>
      </c>
      <c r="F34" s="474" t="s">
        <v>929</v>
      </c>
    </row>
    <row r="35" spans="1:6" ht="37.5" customHeight="1" x14ac:dyDescent="0.2">
      <c r="A35" s="904"/>
      <c r="B35" s="438" t="s">
        <v>320</v>
      </c>
      <c r="C35" s="438"/>
      <c r="D35" s="438" t="s">
        <v>928</v>
      </c>
      <c r="E35" s="439">
        <v>42523</v>
      </c>
      <c r="F35" s="474" t="s">
        <v>930</v>
      </c>
    </row>
    <row r="36" spans="1:6" ht="47.25" x14ac:dyDescent="0.2">
      <c r="A36" s="904"/>
      <c r="B36" s="438" t="s">
        <v>931</v>
      </c>
      <c r="C36" s="438"/>
      <c r="D36" s="438" t="s">
        <v>932</v>
      </c>
      <c r="E36" s="439">
        <v>43014</v>
      </c>
      <c r="F36" s="474" t="s">
        <v>933</v>
      </c>
    </row>
    <row r="37" spans="1:6" ht="57" customHeight="1" x14ac:dyDescent="0.2">
      <c r="A37" s="871"/>
      <c r="B37" s="438" t="s">
        <v>314</v>
      </c>
      <c r="C37" s="438"/>
      <c r="D37" s="438" t="s">
        <v>617</v>
      </c>
      <c r="E37" s="439">
        <v>42797</v>
      </c>
      <c r="F37" s="474" t="s">
        <v>934</v>
      </c>
    </row>
    <row r="38" spans="1:6" ht="28.5" customHeight="1" x14ac:dyDescent="0.25">
      <c r="A38" s="905" t="s">
        <v>24</v>
      </c>
      <c r="B38" s="384" t="s">
        <v>381</v>
      </c>
      <c r="C38" s="440" t="s">
        <v>937</v>
      </c>
      <c r="D38" s="384" t="s">
        <v>401</v>
      </c>
      <c r="E38" s="427">
        <v>41442</v>
      </c>
      <c r="F38" s="475" t="s">
        <v>402</v>
      </c>
    </row>
    <row r="39" spans="1:6" s="91" customFormat="1" ht="49.9" customHeight="1" x14ac:dyDescent="0.25">
      <c r="A39" s="905"/>
      <c r="B39" s="384" t="s">
        <v>938</v>
      </c>
      <c r="C39" s="384" t="s">
        <v>940</v>
      </c>
      <c r="D39" s="384" t="s">
        <v>403</v>
      </c>
      <c r="E39" s="427">
        <v>41389</v>
      </c>
      <c r="F39" s="476" t="s">
        <v>939</v>
      </c>
    </row>
    <row r="40" spans="1:6" s="91" customFormat="1" ht="30" customHeight="1" x14ac:dyDescent="0.25">
      <c r="A40" s="905" t="s">
        <v>25</v>
      </c>
      <c r="B40" s="441" t="s">
        <v>319</v>
      </c>
      <c r="C40" s="441" t="s">
        <v>319</v>
      </c>
      <c r="D40" s="440" t="s">
        <v>755</v>
      </c>
      <c r="E40" s="539" t="s">
        <v>400</v>
      </c>
      <c r="F40" s="468" t="s">
        <v>942</v>
      </c>
    </row>
    <row r="41" spans="1:6" ht="92.45" customHeight="1" thickBot="1" x14ac:dyDescent="0.3">
      <c r="A41" s="906"/>
      <c r="B41" s="539" t="s">
        <v>756</v>
      </c>
      <c r="C41" s="539" t="s">
        <v>756</v>
      </c>
      <c r="D41" s="539" t="s">
        <v>943</v>
      </c>
      <c r="E41" s="539" t="s">
        <v>944</v>
      </c>
      <c r="F41" s="468" t="s">
        <v>945</v>
      </c>
    </row>
    <row r="42" spans="1:6" ht="35.25" customHeight="1" thickBot="1" x14ac:dyDescent="0.3">
      <c r="A42" s="893" t="s">
        <v>87</v>
      </c>
      <c r="B42" s="894"/>
      <c r="C42" s="894"/>
      <c r="D42" s="894"/>
      <c r="E42" s="894"/>
      <c r="F42" s="895"/>
    </row>
    <row r="43" spans="1:6" ht="55.5" customHeight="1" x14ac:dyDescent="0.25">
      <c r="A43" s="358" t="s">
        <v>26</v>
      </c>
      <c r="B43" s="274" t="s">
        <v>320</v>
      </c>
      <c r="C43" s="274" t="s">
        <v>320</v>
      </c>
      <c r="D43" s="274" t="s">
        <v>1290</v>
      </c>
      <c r="E43" s="499">
        <v>43056</v>
      </c>
      <c r="F43" s="500" t="s">
        <v>1291</v>
      </c>
    </row>
    <row r="44" spans="1:6" ht="55.5" customHeight="1" x14ac:dyDescent="0.25">
      <c r="A44" s="905" t="s">
        <v>27</v>
      </c>
      <c r="B44" s="384" t="s">
        <v>751</v>
      </c>
      <c r="C44" s="384"/>
      <c r="D44" s="384" t="s">
        <v>405</v>
      </c>
      <c r="E44" s="427">
        <v>41904</v>
      </c>
      <c r="F44" s="476">
        <v>41904</v>
      </c>
    </row>
    <row r="45" spans="1:6" ht="57" customHeight="1" x14ac:dyDescent="0.25">
      <c r="A45" s="905"/>
      <c r="B45" s="384" t="s">
        <v>751</v>
      </c>
      <c r="C45" s="384"/>
      <c r="D45" s="384" t="s">
        <v>405</v>
      </c>
      <c r="E45" s="427">
        <v>41941</v>
      </c>
      <c r="F45" s="476">
        <v>41941</v>
      </c>
    </row>
    <row r="46" spans="1:6" ht="114" customHeight="1" x14ac:dyDescent="0.25">
      <c r="A46" s="905"/>
      <c r="B46" s="384" t="s">
        <v>491</v>
      </c>
      <c r="C46" s="384"/>
      <c r="D46" s="384" t="s">
        <v>405</v>
      </c>
      <c r="E46" s="427">
        <v>42083</v>
      </c>
      <c r="F46" s="476">
        <v>42083</v>
      </c>
    </row>
    <row r="47" spans="1:6" s="91" customFormat="1" ht="63" x14ac:dyDescent="0.25">
      <c r="A47" s="905" t="s">
        <v>28</v>
      </c>
      <c r="B47" s="271" t="s">
        <v>346</v>
      </c>
      <c r="C47" s="271" t="s">
        <v>487</v>
      </c>
      <c r="D47" s="384" t="s">
        <v>950</v>
      </c>
      <c r="E47" s="427"/>
      <c r="F47" s="476" t="s">
        <v>951</v>
      </c>
    </row>
    <row r="48" spans="1:6" s="91" customFormat="1" ht="38.25" customHeight="1" x14ac:dyDescent="0.25">
      <c r="A48" s="905"/>
      <c r="B48" s="271" t="s">
        <v>338</v>
      </c>
      <c r="C48" s="271" t="s">
        <v>432</v>
      </c>
      <c r="D48" s="465" t="s">
        <v>393</v>
      </c>
      <c r="E48" s="384"/>
      <c r="F48" s="475" t="s">
        <v>488</v>
      </c>
    </row>
    <row r="49" spans="1:6" s="91" customFormat="1" ht="36.75" customHeight="1" x14ac:dyDescent="0.25">
      <c r="A49" s="905" t="s">
        <v>29</v>
      </c>
      <c r="B49" s="703" t="s">
        <v>319</v>
      </c>
      <c r="C49" s="703" t="s">
        <v>319</v>
      </c>
      <c r="D49" s="703" t="s">
        <v>956</v>
      </c>
      <c r="E49" s="704" t="s">
        <v>957</v>
      </c>
      <c r="F49" s="705" t="s">
        <v>958</v>
      </c>
    </row>
    <row r="50" spans="1:6" s="91" customFormat="1" ht="36.75" customHeight="1" x14ac:dyDescent="0.25">
      <c r="A50" s="905"/>
      <c r="B50" s="703" t="s">
        <v>317</v>
      </c>
      <c r="C50" s="703" t="s">
        <v>317</v>
      </c>
      <c r="D50" s="703" t="s">
        <v>406</v>
      </c>
      <c r="E50" s="704" t="s">
        <v>959</v>
      </c>
      <c r="F50" s="705" t="s">
        <v>960</v>
      </c>
    </row>
    <row r="51" spans="1:6" s="91" customFormat="1" ht="54.75" customHeight="1" x14ac:dyDescent="0.25">
      <c r="A51" s="905"/>
      <c r="B51" s="706" t="s">
        <v>320</v>
      </c>
      <c r="C51" s="706" t="s">
        <v>820</v>
      </c>
      <c r="D51" s="706" t="s">
        <v>407</v>
      </c>
      <c r="E51" s="706" t="s">
        <v>961</v>
      </c>
      <c r="F51" s="707" t="s">
        <v>962</v>
      </c>
    </row>
    <row r="52" spans="1:6" ht="81.75" customHeight="1" x14ac:dyDescent="0.25">
      <c r="A52" s="925" t="s">
        <v>1302</v>
      </c>
      <c r="B52" s="599" t="s">
        <v>408</v>
      </c>
      <c r="C52" s="599" t="s">
        <v>82</v>
      </c>
      <c r="D52" s="599" t="s">
        <v>409</v>
      </c>
      <c r="E52" s="599" t="s">
        <v>410</v>
      </c>
      <c r="F52" s="696" t="s">
        <v>495</v>
      </c>
    </row>
    <row r="53" spans="1:6" ht="52.5" customHeight="1" x14ac:dyDescent="0.25">
      <c r="A53" s="926"/>
      <c r="B53" s="599" t="s">
        <v>411</v>
      </c>
      <c r="C53" s="599" t="s">
        <v>411</v>
      </c>
      <c r="D53" s="599" t="s">
        <v>392</v>
      </c>
      <c r="E53" s="698" t="s">
        <v>412</v>
      </c>
      <c r="F53" s="696" t="s">
        <v>493</v>
      </c>
    </row>
    <row r="54" spans="1:6" ht="39" customHeight="1" x14ac:dyDescent="0.25">
      <c r="A54" s="926"/>
      <c r="B54" s="599" t="s">
        <v>314</v>
      </c>
      <c r="C54" s="599" t="s">
        <v>322</v>
      </c>
      <c r="D54" s="599" t="s">
        <v>413</v>
      </c>
      <c r="E54" s="599"/>
      <c r="F54" s="696" t="s">
        <v>494</v>
      </c>
    </row>
    <row r="55" spans="1:6" ht="42.75" customHeight="1" x14ac:dyDescent="0.25">
      <c r="A55" s="926"/>
      <c r="B55" s="599" t="s">
        <v>313</v>
      </c>
      <c r="C55" s="599" t="s">
        <v>414</v>
      </c>
      <c r="D55" s="599" t="s">
        <v>413</v>
      </c>
      <c r="E55" s="599" t="s">
        <v>415</v>
      </c>
      <c r="F55" s="696" t="s">
        <v>492</v>
      </c>
    </row>
    <row r="56" spans="1:6" s="91" customFormat="1" ht="51" customHeight="1" x14ac:dyDescent="0.25">
      <c r="A56" s="926"/>
      <c r="B56" s="599" t="s">
        <v>320</v>
      </c>
      <c r="C56" s="599" t="s">
        <v>816</v>
      </c>
      <c r="D56" s="599" t="s">
        <v>817</v>
      </c>
      <c r="E56" s="599" t="s">
        <v>818</v>
      </c>
      <c r="F56" s="696" t="s">
        <v>819</v>
      </c>
    </row>
    <row r="57" spans="1:6" s="91" customFormat="1" ht="54.75" customHeight="1" x14ac:dyDescent="0.25">
      <c r="A57" s="927"/>
      <c r="B57" s="599" t="s">
        <v>491</v>
      </c>
      <c r="C57" s="599" t="s">
        <v>322</v>
      </c>
      <c r="D57" s="599" t="s">
        <v>413</v>
      </c>
      <c r="E57" s="599"/>
      <c r="F57" s="699">
        <v>42096</v>
      </c>
    </row>
    <row r="58" spans="1:6" s="91" customFormat="1" ht="40.5" customHeight="1" x14ac:dyDescent="0.25">
      <c r="A58" s="907" t="s">
        <v>1303</v>
      </c>
      <c r="B58" s="599" t="s">
        <v>346</v>
      </c>
      <c r="C58" s="599" t="s">
        <v>417</v>
      </c>
      <c r="D58" s="599" t="s">
        <v>416</v>
      </c>
      <c r="E58" s="695">
        <v>41551</v>
      </c>
      <c r="F58" s="699" t="s">
        <v>500</v>
      </c>
    </row>
    <row r="59" spans="1:6" s="91" customFormat="1" ht="54" customHeight="1" x14ac:dyDescent="0.25">
      <c r="A59" s="907"/>
      <c r="B59" s="599" t="s">
        <v>338</v>
      </c>
      <c r="C59" s="599" t="s">
        <v>418</v>
      </c>
      <c r="D59" s="599" t="s">
        <v>407</v>
      </c>
      <c r="E59" s="695">
        <v>42004</v>
      </c>
      <c r="F59" s="699" t="s">
        <v>501</v>
      </c>
    </row>
    <row r="60" spans="1:6" s="91" customFormat="1" x14ac:dyDescent="0.25">
      <c r="A60" s="870" t="s">
        <v>35</v>
      </c>
      <c r="B60" s="275" t="s">
        <v>677</v>
      </c>
      <c r="C60" s="275" t="s">
        <v>677</v>
      </c>
      <c r="D60" s="271" t="s">
        <v>678</v>
      </c>
      <c r="E60" s="443">
        <v>42429</v>
      </c>
      <c r="F60" s="444" t="s">
        <v>679</v>
      </c>
    </row>
    <row r="61" spans="1:6" s="91" customFormat="1" ht="32.25" thickBot="1" x14ac:dyDescent="0.3">
      <c r="A61" s="928"/>
      <c r="B61" s="445" t="s">
        <v>381</v>
      </c>
      <c r="C61" s="445" t="s">
        <v>381</v>
      </c>
      <c r="D61" s="271" t="s">
        <v>392</v>
      </c>
      <c r="E61" s="446">
        <v>41453</v>
      </c>
      <c r="F61" s="447" t="s">
        <v>496</v>
      </c>
    </row>
    <row r="62" spans="1:6" s="91" customFormat="1" ht="34.5" customHeight="1" thickBot="1" x14ac:dyDescent="0.3">
      <c r="A62" s="893" t="s">
        <v>88</v>
      </c>
      <c r="B62" s="894"/>
      <c r="C62" s="894"/>
      <c r="D62" s="894"/>
      <c r="E62" s="894"/>
      <c r="F62" s="895"/>
    </row>
    <row r="63" spans="1:6" s="91" customFormat="1" ht="73.5" customHeight="1" x14ac:dyDescent="0.25">
      <c r="A63" s="904" t="s">
        <v>38</v>
      </c>
      <c r="B63" s="320" t="s">
        <v>310</v>
      </c>
      <c r="C63" s="320" t="s">
        <v>310</v>
      </c>
      <c r="D63" s="501" t="s">
        <v>964</v>
      </c>
      <c r="E63" s="321" t="s">
        <v>965</v>
      </c>
      <c r="F63" s="502" t="s">
        <v>966</v>
      </c>
    </row>
    <row r="64" spans="1:6" s="91" customFormat="1" ht="89.25" customHeight="1" x14ac:dyDescent="0.25">
      <c r="A64" s="904"/>
      <c r="B64" s="323" t="s">
        <v>381</v>
      </c>
      <c r="C64" s="429" t="s">
        <v>443</v>
      </c>
      <c r="D64" s="448" t="s">
        <v>967</v>
      </c>
      <c r="E64" s="322" t="s">
        <v>968</v>
      </c>
      <c r="F64" s="479" t="s">
        <v>969</v>
      </c>
    </row>
    <row r="65" spans="1:6" ht="53.25" customHeight="1" x14ac:dyDescent="0.25">
      <c r="A65" s="904"/>
      <c r="B65" s="323" t="s">
        <v>320</v>
      </c>
      <c r="C65" s="429" t="s">
        <v>747</v>
      </c>
      <c r="D65" s="448" t="s">
        <v>970</v>
      </c>
      <c r="E65" s="322" t="s">
        <v>971</v>
      </c>
      <c r="F65" s="479" t="s">
        <v>972</v>
      </c>
    </row>
    <row r="66" spans="1:6" ht="63.75" x14ac:dyDescent="0.25">
      <c r="A66" s="904"/>
      <c r="B66" s="323" t="s">
        <v>973</v>
      </c>
      <c r="C66" s="429" t="s">
        <v>973</v>
      </c>
      <c r="D66" s="448" t="s">
        <v>974</v>
      </c>
      <c r="E66" s="322" t="s">
        <v>975</v>
      </c>
      <c r="F66" s="479" t="s">
        <v>976</v>
      </c>
    </row>
    <row r="67" spans="1:6" ht="114.75" customHeight="1" x14ac:dyDescent="0.25">
      <c r="A67" s="871"/>
      <c r="B67" s="323" t="s">
        <v>977</v>
      </c>
      <c r="C67" s="429" t="s">
        <v>977</v>
      </c>
      <c r="D67" s="448" t="s">
        <v>978</v>
      </c>
      <c r="E67" s="322" t="s">
        <v>979</v>
      </c>
      <c r="F67" s="479" t="s">
        <v>980</v>
      </c>
    </row>
    <row r="68" spans="1:6" s="91" customFormat="1" ht="54" customHeight="1" x14ac:dyDescent="0.25">
      <c r="A68" s="870" t="s">
        <v>39</v>
      </c>
      <c r="B68" s="323" t="s">
        <v>310</v>
      </c>
      <c r="C68" s="323" t="s">
        <v>310</v>
      </c>
      <c r="D68" s="448" t="s">
        <v>964</v>
      </c>
      <c r="E68" s="322" t="s">
        <v>965</v>
      </c>
      <c r="F68" s="479" t="s">
        <v>966</v>
      </c>
    </row>
    <row r="69" spans="1:6" s="91" customFormat="1" ht="58.5" customHeight="1" x14ac:dyDescent="0.25">
      <c r="A69" s="904"/>
      <c r="B69" s="323" t="s">
        <v>381</v>
      </c>
      <c r="C69" s="429" t="s">
        <v>443</v>
      </c>
      <c r="D69" s="448" t="s">
        <v>967</v>
      </c>
      <c r="E69" s="322" t="s">
        <v>968</v>
      </c>
      <c r="F69" s="479" t="s">
        <v>969</v>
      </c>
    </row>
    <row r="70" spans="1:6" s="91" customFormat="1" ht="32.25" customHeight="1" x14ac:dyDescent="0.25">
      <c r="A70" s="904"/>
      <c r="B70" s="323" t="s">
        <v>320</v>
      </c>
      <c r="C70" s="429" t="s">
        <v>747</v>
      </c>
      <c r="D70" s="448" t="s">
        <v>970</v>
      </c>
      <c r="E70" s="322" t="s">
        <v>971</v>
      </c>
      <c r="F70" s="479" t="s">
        <v>972</v>
      </c>
    </row>
    <row r="71" spans="1:6" ht="40.5" customHeight="1" x14ac:dyDescent="0.25">
      <c r="A71" s="904"/>
      <c r="B71" s="323" t="s">
        <v>973</v>
      </c>
      <c r="C71" s="429" t="s">
        <v>973</v>
      </c>
      <c r="D71" s="448" t="s">
        <v>974</v>
      </c>
      <c r="E71" s="322" t="s">
        <v>975</v>
      </c>
      <c r="F71" s="479" t="s">
        <v>976</v>
      </c>
    </row>
    <row r="72" spans="1:6" ht="35.25" customHeight="1" x14ac:dyDescent="0.25">
      <c r="A72" s="904"/>
      <c r="B72" s="323" t="s">
        <v>977</v>
      </c>
      <c r="C72" s="429" t="s">
        <v>977</v>
      </c>
      <c r="D72" s="448" t="s">
        <v>978</v>
      </c>
      <c r="E72" s="322" t="s">
        <v>979</v>
      </c>
      <c r="F72" s="479" t="s">
        <v>980</v>
      </c>
    </row>
    <row r="73" spans="1:6" ht="30" customHeight="1" x14ac:dyDescent="0.25">
      <c r="A73" s="870" t="s">
        <v>37</v>
      </c>
      <c r="B73" s="323" t="s">
        <v>310</v>
      </c>
      <c r="C73" s="323" t="s">
        <v>310</v>
      </c>
      <c r="D73" s="448" t="s">
        <v>964</v>
      </c>
      <c r="E73" s="322" t="s">
        <v>965</v>
      </c>
      <c r="F73" s="479" t="s">
        <v>966</v>
      </c>
    </row>
    <row r="74" spans="1:6" ht="36" customHeight="1" x14ac:dyDescent="0.25">
      <c r="A74" s="904"/>
      <c r="B74" s="323" t="s">
        <v>381</v>
      </c>
      <c r="C74" s="429" t="s">
        <v>443</v>
      </c>
      <c r="D74" s="448" t="s">
        <v>967</v>
      </c>
      <c r="E74" s="322" t="s">
        <v>968</v>
      </c>
      <c r="F74" s="479" t="s">
        <v>969</v>
      </c>
    </row>
    <row r="75" spans="1:6" ht="54" customHeight="1" x14ac:dyDescent="0.25">
      <c r="A75" s="904"/>
      <c r="B75" s="323" t="s">
        <v>320</v>
      </c>
      <c r="C75" s="429" t="s">
        <v>747</v>
      </c>
      <c r="D75" s="448" t="s">
        <v>970</v>
      </c>
      <c r="E75" s="322" t="s">
        <v>971</v>
      </c>
      <c r="F75" s="479" t="s">
        <v>972</v>
      </c>
    </row>
    <row r="76" spans="1:6" s="91" customFormat="1" ht="28.5" customHeight="1" x14ac:dyDescent="0.25">
      <c r="A76" s="904"/>
      <c r="B76" s="323" t="s">
        <v>973</v>
      </c>
      <c r="C76" s="429" t="s">
        <v>973</v>
      </c>
      <c r="D76" s="448" t="s">
        <v>974</v>
      </c>
      <c r="E76" s="322" t="s">
        <v>975</v>
      </c>
      <c r="F76" s="479" t="s">
        <v>976</v>
      </c>
    </row>
    <row r="77" spans="1:6" s="91" customFormat="1" ht="75.75" customHeight="1" x14ac:dyDescent="0.25">
      <c r="A77" s="904"/>
      <c r="B77" s="323" t="s">
        <v>977</v>
      </c>
      <c r="C77" s="429" t="s">
        <v>977</v>
      </c>
      <c r="D77" s="448" t="s">
        <v>978</v>
      </c>
      <c r="E77" s="322" t="s">
        <v>979</v>
      </c>
      <c r="F77" s="479" t="s">
        <v>980</v>
      </c>
    </row>
    <row r="78" spans="1:6" s="91" customFormat="1" ht="165.75" x14ac:dyDescent="0.25">
      <c r="A78" s="905" t="s">
        <v>40</v>
      </c>
      <c r="B78" s="323" t="s">
        <v>310</v>
      </c>
      <c r="C78" s="323" t="s">
        <v>310</v>
      </c>
      <c r="D78" s="448" t="s">
        <v>964</v>
      </c>
      <c r="E78" s="322" t="s">
        <v>965</v>
      </c>
      <c r="F78" s="479" t="s">
        <v>966</v>
      </c>
    </row>
    <row r="79" spans="1:6" s="91" customFormat="1" ht="68.25" customHeight="1" x14ac:dyDescent="0.25">
      <c r="A79" s="905"/>
      <c r="B79" s="323" t="s">
        <v>381</v>
      </c>
      <c r="C79" s="429" t="s">
        <v>443</v>
      </c>
      <c r="D79" s="448" t="s">
        <v>967</v>
      </c>
      <c r="E79" s="322" t="s">
        <v>968</v>
      </c>
      <c r="F79" s="479" t="s">
        <v>969</v>
      </c>
    </row>
    <row r="80" spans="1:6" s="91" customFormat="1" ht="44.25" customHeight="1" x14ac:dyDescent="0.25">
      <c r="A80" s="905"/>
      <c r="B80" s="323" t="s">
        <v>320</v>
      </c>
      <c r="C80" s="429" t="s">
        <v>747</v>
      </c>
      <c r="D80" s="448" t="s">
        <v>970</v>
      </c>
      <c r="E80" s="322" t="s">
        <v>971</v>
      </c>
      <c r="F80" s="479" t="s">
        <v>972</v>
      </c>
    </row>
    <row r="81" spans="1:6" ht="57.75" customHeight="1" x14ac:dyDescent="0.25">
      <c r="A81" s="905"/>
      <c r="B81" s="323" t="s">
        <v>973</v>
      </c>
      <c r="C81" s="429" t="s">
        <v>973</v>
      </c>
      <c r="D81" s="448" t="s">
        <v>974</v>
      </c>
      <c r="E81" s="322" t="s">
        <v>975</v>
      </c>
      <c r="F81" s="479" t="s">
        <v>976</v>
      </c>
    </row>
    <row r="82" spans="1:6" ht="70.5" customHeight="1" x14ac:dyDescent="0.25">
      <c r="A82" s="905"/>
      <c r="B82" s="323" t="s">
        <v>977</v>
      </c>
      <c r="C82" s="429" t="s">
        <v>977</v>
      </c>
      <c r="D82" s="448" t="s">
        <v>978</v>
      </c>
      <c r="E82" s="322" t="s">
        <v>979</v>
      </c>
      <c r="F82" s="479" t="s">
        <v>980</v>
      </c>
    </row>
    <row r="83" spans="1:6" ht="75.75" customHeight="1" x14ac:dyDescent="0.25">
      <c r="A83" s="870" t="s">
        <v>41</v>
      </c>
      <c r="B83" s="323" t="s">
        <v>310</v>
      </c>
      <c r="C83" s="323" t="s">
        <v>310</v>
      </c>
      <c r="D83" s="448" t="s">
        <v>964</v>
      </c>
      <c r="E83" s="322" t="s">
        <v>965</v>
      </c>
      <c r="F83" s="479" t="s">
        <v>966</v>
      </c>
    </row>
    <row r="84" spans="1:6" ht="66.599999999999994" customHeight="1" x14ac:dyDescent="0.25">
      <c r="A84" s="904"/>
      <c r="B84" s="323" t="s">
        <v>381</v>
      </c>
      <c r="C84" s="429" t="s">
        <v>443</v>
      </c>
      <c r="D84" s="448" t="s">
        <v>967</v>
      </c>
      <c r="E84" s="322" t="s">
        <v>968</v>
      </c>
      <c r="F84" s="479" t="s">
        <v>969</v>
      </c>
    </row>
    <row r="85" spans="1:6" s="91" customFormat="1" ht="57" customHeight="1" x14ac:dyDescent="0.25">
      <c r="A85" s="904"/>
      <c r="B85" s="323" t="s">
        <v>320</v>
      </c>
      <c r="C85" s="429" t="s">
        <v>747</v>
      </c>
      <c r="D85" s="448" t="s">
        <v>970</v>
      </c>
      <c r="E85" s="322" t="s">
        <v>971</v>
      </c>
      <c r="F85" s="479" t="s">
        <v>972</v>
      </c>
    </row>
    <row r="86" spans="1:6" s="91" customFormat="1" ht="52.15" customHeight="1" x14ac:dyDescent="0.25">
      <c r="A86" s="904"/>
      <c r="B86" s="323" t="s">
        <v>973</v>
      </c>
      <c r="C86" s="429" t="s">
        <v>973</v>
      </c>
      <c r="D86" s="448" t="s">
        <v>974</v>
      </c>
      <c r="E86" s="322" t="s">
        <v>975</v>
      </c>
      <c r="F86" s="479" t="s">
        <v>976</v>
      </c>
    </row>
    <row r="87" spans="1:6" ht="39.75" customHeight="1" thickBot="1" x14ac:dyDescent="0.3">
      <c r="A87" s="904"/>
      <c r="B87" s="323" t="s">
        <v>977</v>
      </c>
      <c r="C87" s="429" t="s">
        <v>977</v>
      </c>
      <c r="D87" s="448" t="s">
        <v>978</v>
      </c>
      <c r="E87" s="322" t="s">
        <v>979</v>
      </c>
      <c r="F87" s="479" t="s">
        <v>980</v>
      </c>
    </row>
    <row r="88" spans="1:6" ht="28.5" customHeight="1" thickBot="1" x14ac:dyDescent="0.3">
      <c r="A88" s="893" t="s">
        <v>89</v>
      </c>
      <c r="B88" s="894"/>
      <c r="C88" s="894"/>
      <c r="D88" s="894"/>
      <c r="E88" s="894"/>
      <c r="F88" s="895"/>
    </row>
    <row r="89" spans="1:6" ht="31.5" x14ac:dyDescent="0.25">
      <c r="A89" s="912" t="s">
        <v>42</v>
      </c>
      <c r="B89" s="708" t="s">
        <v>736</v>
      </c>
      <c r="C89" s="708" t="s">
        <v>319</v>
      </c>
      <c r="D89" s="708" t="s">
        <v>420</v>
      </c>
      <c r="E89" s="708" t="s">
        <v>737</v>
      </c>
      <c r="F89" s="709" t="s">
        <v>738</v>
      </c>
    </row>
    <row r="90" spans="1:6" ht="31.5" x14ac:dyDescent="0.25">
      <c r="A90" s="913"/>
      <c r="B90" s="384" t="s">
        <v>736</v>
      </c>
      <c r="C90" s="384" t="s">
        <v>739</v>
      </c>
      <c r="D90" s="384" t="s">
        <v>398</v>
      </c>
      <c r="E90" s="427" t="s">
        <v>990</v>
      </c>
      <c r="F90" s="475" t="s">
        <v>991</v>
      </c>
    </row>
    <row r="91" spans="1:6" ht="31.5" x14ac:dyDescent="0.25">
      <c r="A91" s="913"/>
      <c r="B91" s="384" t="s">
        <v>740</v>
      </c>
      <c r="C91" s="384" t="s">
        <v>741</v>
      </c>
      <c r="D91" s="384" t="s">
        <v>421</v>
      </c>
      <c r="E91" s="384" t="s">
        <v>742</v>
      </c>
      <c r="F91" s="475" t="s">
        <v>743</v>
      </c>
    </row>
    <row r="92" spans="1:6" ht="31.5" x14ac:dyDescent="0.25">
      <c r="A92" s="913"/>
      <c r="B92" s="384" t="s">
        <v>736</v>
      </c>
      <c r="C92" s="384" t="s">
        <v>992</v>
      </c>
      <c r="D92" s="384" t="s">
        <v>140</v>
      </c>
      <c r="E92" s="384" t="s">
        <v>993</v>
      </c>
      <c r="F92" s="475" t="s">
        <v>994</v>
      </c>
    </row>
    <row r="93" spans="1:6" x14ac:dyDescent="0.25">
      <c r="A93" s="911" t="s">
        <v>43</v>
      </c>
      <c r="B93" s="920" t="s">
        <v>999</v>
      </c>
      <c r="C93" s="465" t="s">
        <v>1000</v>
      </c>
      <c r="D93" s="920" t="s">
        <v>510</v>
      </c>
      <c r="E93" s="921">
        <v>41543</v>
      </c>
      <c r="F93" s="924" t="s">
        <v>1001</v>
      </c>
    </row>
    <row r="94" spans="1:6" x14ac:dyDescent="0.25">
      <c r="A94" s="923"/>
      <c r="B94" s="920"/>
      <c r="C94" s="465" t="s">
        <v>1002</v>
      </c>
      <c r="D94" s="920"/>
      <c r="E94" s="920"/>
      <c r="F94" s="924"/>
    </row>
    <row r="95" spans="1:6" x14ac:dyDescent="0.25">
      <c r="A95" s="923"/>
      <c r="B95" s="920" t="s">
        <v>377</v>
      </c>
      <c r="C95" s="465" t="s">
        <v>1002</v>
      </c>
      <c r="D95" s="710" t="s">
        <v>1003</v>
      </c>
      <c r="E95" s="921">
        <v>41652</v>
      </c>
      <c r="F95" s="922" t="s">
        <v>1004</v>
      </c>
    </row>
    <row r="96" spans="1:6" x14ac:dyDescent="0.25">
      <c r="A96" s="923"/>
      <c r="B96" s="920"/>
      <c r="C96" s="465" t="s">
        <v>821</v>
      </c>
      <c r="D96" s="920" t="s">
        <v>510</v>
      </c>
      <c r="E96" s="920"/>
      <c r="F96" s="922"/>
    </row>
    <row r="97" spans="1:6" x14ac:dyDescent="0.25">
      <c r="A97" s="923"/>
      <c r="B97" s="920"/>
      <c r="C97" s="465" t="s">
        <v>1005</v>
      </c>
      <c r="D97" s="920"/>
      <c r="E97" s="920"/>
      <c r="F97" s="922"/>
    </row>
    <row r="98" spans="1:6" x14ac:dyDescent="0.25">
      <c r="A98" s="923"/>
      <c r="B98" s="920"/>
      <c r="C98" s="465" t="s">
        <v>1006</v>
      </c>
      <c r="D98" s="920"/>
      <c r="E98" s="920"/>
      <c r="F98" s="922"/>
    </row>
    <row r="99" spans="1:6" x14ac:dyDescent="0.25">
      <c r="A99" s="923"/>
      <c r="B99" s="920"/>
      <c r="C99" s="465" t="s">
        <v>1007</v>
      </c>
      <c r="D99" s="920"/>
      <c r="E99" s="920"/>
      <c r="F99" s="922"/>
    </row>
    <row r="100" spans="1:6" ht="90" x14ac:dyDescent="0.25">
      <c r="A100" s="913" t="s">
        <v>44</v>
      </c>
      <c r="B100" s="322" t="s">
        <v>377</v>
      </c>
      <c r="C100" s="322" t="s">
        <v>1013</v>
      </c>
      <c r="D100" s="322" t="s">
        <v>1014</v>
      </c>
      <c r="E100" s="322" t="s">
        <v>423</v>
      </c>
      <c r="F100" s="479" t="s">
        <v>1015</v>
      </c>
    </row>
    <row r="101" spans="1:6" ht="51" customHeight="1" x14ac:dyDescent="0.25">
      <c r="A101" s="913"/>
      <c r="B101" s="322" t="s">
        <v>381</v>
      </c>
      <c r="C101" s="322" t="s">
        <v>1016</v>
      </c>
      <c r="D101" s="322" t="s">
        <v>1017</v>
      </c>
      <c r="E101" s="322" t="s">
        <v>423</v>
      </c>
      <c r="F101" s="479" t="s">
        <v>1018</v>
      </c>
    </row>
    <row r="102" spans="1:6" ht="57.75" customHeight="1" x14ac:dyDescent="0.25">
      <c r="A102" s="913"/>
      <c r="B102" s="322" t="s">
        <v>314</v>
      </c>
      <c r="C102" s="322" t="s">
        <v>422</v>
      </c>
      <c r="D102" s="322" t="s">
        <v>1019</v>
      </c>
      <c r="E102" s="322" t="s">
        <v>424</v>
      </c>
      <c r="F102" s="479" t="s">
        <v>1020</v>
      </c>
    </row>
    <row r="103" spans="1:6" ht="25.5" customHeight="1" x14ac:dyDescent="0.25">
      <c r="A103" s="913" t="s">
        <v>45</v>
      </c>
      <c r="B103" s="384" t="s">
        <v>1032</v>
      </c>
      <c r="C103" s="384" t="s">
        <v>314</v>
      </c>
      <c r="D103" s="711" t="s">
        <v>1033</v>
      </c>
      <c r="E103" s="427" t="s">
        <v>1034</v>
      </c>
      <c r="F103" s="712" t="s">
        <v>1035</v>
      </c>
    </row>
    <row r="104" spans="1:6" ht="31.5" x14ac:dyDescent="0.25">
      <c r="A104" s="913"/>
      <c r="B104" s="384" t="s">
        <v>381</v>
      </c>
      <c r="C104" s="384" t="s">
        <v>381</v>
      </c>
      <c r="D104" s="711" t="s">
        <v>1036</v>
      </c>
      <c r="E104" s="384" t="s">
        <v>1037</v>
      </c>
      <c r="F104" s="475" t="s">
        <v>1038</v>
      </c>
    </row>
    <row r="105" spans="1:6" ht="53.25" customHeight="1" x14ac:dyDescent="0.25">
      <c r="A105" s="913" t="s">
        <v>46</v>
      </c>
      <c r="B105" s="465" t="s">
        <v>346</v>
      </c>
      <c r="C105" s="465" t="s">
        <v>394</v>
      </c>
      <c r="D105" s="465" t="s">
        <v>425</v>
      </c>
      <c r="E105" s="449">
        <v>41436</v>
      </c>
      <c r="F105" s="480" t="s">
        <v>1043</v>
      </c>
    </row>
    <row r="106" spans="1:6" ht="42" customHeight="1" x14ac:dyDescent="0.25">
      <c r="A106" s="913"/>
      <c r="B106" s="465" t="s">
        <v>377</v>
      </c>
      <c r="C106" s="465" t="s">
        <v>1044</v>
      </c>
      <c r="D106" s="465" t="s">
        <v>1045</v>
      </c>
      <c r="E106" s="449">
        <v>41458</v>
      </c>
      <c r="F106" s="480" t="s">
        <v>1046</v>
      </c>
    </row>
    <row r="107" spans="1:6" ht="283.5" x14ac:dyDescent="0.25">
      <c r="A107" s="913" t="s">
        <v>47</v>
      </c>
      <c r="B107" s="540" t="s">
        <v>381</v>
      </c>
      <c r="C107" s="540" t="s">
        <v>1052</v>
      </c>
      <c r="D107" s="540" t="s">
        <v>1053</v>
      </c>
      <c r="E107" s="451">
        <v>41542</v>
      </c>
      <c r="F107" s="482">
        <v>41544</v>
      </c>
    </row>
    <row r="108" spans="1:6" ht="270.75" thickBot="1" x14ac:dyDescent="0.3">
      <c r="A108" s="914"/>
      <c r="B108" s="452" t="s">
        <v>1054</v>
      </c>
      <c r="C108" s="452" t="s">
        <v>732</v>
      </c>
      <c r="D108" s="353" t="s">
        <v>1055</v>
      </c>
      <c r="E108" s="452" t="s">
        <v>1056</v>
      </c>
      <c r="F108" s="541" t="s">
        <v>1057</v>
      </c>
    </row>
    <row r="109" spans="1:6" ht="54.75" customHeight="1" thickBot="1" x14ac:dyDescent="0.3">
      <c r="A109" s="917" t="s">
        <v>90</v>
      </c>
      <c r="B109" s="918"/>
      <c r="C109" s="918"/>
      <c r="D109" s="918"/>
      <c r="E109" s="918"/>
      <c r="F109" s="919"/>
    </row>
    <row r="110" spans="1:6" ht="39.75" customHeight="1" x14ac:dyDescent="0.25">
      <c r="A110" s="912" t="s">
        <v>48</v>
      </c>
      <c r="B110" s="274" t="s">
        <v>426</v>
      </c>
      <c r="C110" s="274" t="s">
        <v>426</v>
      </c>
      <c r="D110" s="274" t="s">
        <v>427</v>
      </c>
      <c r="E110" s="320"/>
      <c r="F110" s="340" t="s">
        <v>728</v>
      </c>
    </row>
    <row r="111" spans="1:6" ht="100.5" customHeight="1" x14ac:dyDescent="0.25">
      <c r="A111" s="913"/>
      <c r="B111" s="271" t="s">
        <v>428</v>
      </c>
      <c r="C111" s="271" t="s">
        <v>428</v>
      </c>
      <c r="D111" s="271" t="s">
        <v>429</v>
      </c>
      <c r="E111" s="539"/>
      <c r="F111" s="357" t="s">
        <v>729</v>
      </c>
    </row>
    <row r="112" spans="1:6" ht="55.5" customHeight="1" x14ac:dyDescent="0.25">
      <c r="A112" s="913" t="s">
        <v>49</v>
      </c>
      <c r="B112" s="453" t="s">
        <v>426</v>
      </c>
      <c r="C112" s="453" t="s">
        <v>426</v>
      </c>
      <c r="D112" s="453" t="s">
        <v>427</v>
      </c>
      <c r="E112" s="713"/>
      <c r="F112" s="484" t="s">
        <v>724</v>
      </c>
    </row>
    <row r="113" spans="1:6" ht="79.150000000000006" customHeight="1" x14ac:dyDescent="0.25">
      <c r="A113" s="913"/>
      <c r="B113" s="453" t="s">
        <v>428</v>
      </c>
      <c r="C113" s="453" t="s">
        <v>428</v>
      </c>
      <c r="D113" s="453" t="s">
        <v>429</v>
      </c>
      <c r="E113" s="713"/>
      <c r="F113" s="484" t="s">
        <v>725</v>
      </c>
    </row>
    <row r="114" spans="1:6" ht="45.75" customHeight="1" x14ac:dyDescent="0.25">
      <c r="A114" s="913" t="s">
        <v>50</v>
      </c>
      <c r="B114" s="433" t="s">
        <v>426</v>
      </c>
      <c r="C114" s="433" t="s">
        <v>426</v>
      </c>
      <c r="D114" s="433" t="s">
        <v>427</v>
      </c>
      <c r="E114" s="433"/>
      <c r="F114" s="474" t="s">
        <v>720</v>
      </c>
    </row>
    <row r="115" spans="1:6" ht="101.25" customHeight="1" x14ac:dyDescent="0.25">
      <c r="A115" s="913"/>
      <c r="B115" s="433" t="s">
        <v>428</v>
      </c>
      <c r="C115" s="433" t="s">
        <v>428</v>
      </c>
      <c r="D115" s="433" t="s">
        <v>429</v>
      </c>
      <c r="E115" s="433"/>
      <c r="F115" s="473" t="s">
        <v>721</v>
      </c>
    </row>
    <row r="116" spans="1:6" ht="81" customHeight="1" x14ac:dyDescent="0.25">
      <c r="A116" s="913" t="s">
        <v>52</v>
      </c>
      <c r="B116" s="271" t="s">
        <v>426</v>
      </c>
      <c r="C116" s="271" t="s">
        <v>426</v>
      </c>
      <c r="D116" s="271" t="s">
        <v>427</v>
      </c>
      <c r="E116" s="539"/>
      <c r="F116" s="357" t="s">
        <v>1070</v>
      </c>
    </row>
    <row r="117" spans="1:6" ht="55.5" customHeight="1" x14ac:dyDescent="0.25">
      <c r="A117" s="913"/>
      <c r="B117" s="271" t="s">
        <v>428</v>
      </c>
      <c r="C117" s="271" t="s">
        <v>428</v>
      </c>
      <c r="D117" s="271" t="s">
        <v>429</v>
      </c>
      <c r="E117" s="539"/>
      <c r="F117" s="357" t="s">
        <v>716</v>
      </c>
    </row>
    <row r="118" spans="1:6" ht="48" customHeight="1" x14ac:dyDescent="0.25">
      <c r="A118" s="913" t="s">
        <v>54</v>
      </c>
      <c r="B118" s="271" t="s">
        <v>426</v>
      </c>
      <c r="C118" s="271" t="s">
        <v>426</v>
      </c>
      <c r="D118" s="271" t="s">
        <v>427</v>
      </c>
      <c r="E118" s="539"/>
      <c r="F118" s="357" t="s">
        <v>1071</v>
      </c>
    </row>
    <row r="119" spans="1:6" ht="102.75" customHeight="1" x14ac:dyDescent="0.25">
      <c r="A119" s="913"/>
      <c r="B119" s="271" t="s">
        <v>428</v>
      </c>
      <c r="C119" s="271" t="s">
        <v>428</v>
      </c>
      <c r="D119" s="271" t="s">
        <v>429</v>
      </c>
      <c r="E119" s="539"/>
      <c r="F119" s="357" t="s">
        <v>708</v>
      </c>
    </row>
    <row r="120" spans="1:6" ht="54" customHeight="1" x14ac:dyDescent="0.25">
      <c r="A120" s="913"/>
      <c r="B120" s="271" t="s">
        <v>709</v>
      </c>
      <c r="C120" s="271" t="s">
        <v>709</v>
      </c>
      <c r="D120" s="271" t="s">
        <v>710</v>
      </c>
      <c r="E120" s="384"/>
      <c r="F120" s="357" t="s">
        <v>1072</v>
      </c>
    </row>
    <row r="121" spans="1:6" s="91" customFormat="1" ht="39.75" customHeight="1" x14ac:dyDescent="0.25">
      <c r="A121" s="911" t="s">
        <v>56</v>
      </c>
      <c r="B121" s="271" t="s">
        <v>381</v>
      </c>
      <c r="C121" s="271" t="s">
        <v>381</v>
      </c>
      <c r="D121" s="271" t="s">
        <v>701</v>
      </c>
      <c r="E121" s="271"/>
      <c r="F121" s="357" t="s">
        <v>702</v>
      </c>
    </row>
    <row r="122" spans="1:6" s="91" customFormat="1" ht="73.5" customHeight="1" x14ac:dyDescent="0.25">
      <c r="A122" s="912"/>
      <c r="B122" s="271" t="s">
        <v>320</v>
      </c>
      <c r="C122" s="271" t="s">
        <v>320</v>
      </c>
      <c r="D122" s="271" t="s">
        <v>703</v>
      </c>
      <c r="E122" s="271"/>
      <c r="F122" s="357" t="s">
        <v>704</v>
      </c>
    </row>
    <row r="123" spans="1:6" s="91" customFormat="1" ht="54.75" customHeight="1" x14ac:dyDescent="0.25">
      <c r="A123" s="913" t="s">
        <v>57</v>
      </c>
      <c r="B123" s="454" t="s">
        <v>426</v>
      </c>
      <c r="C123" s="454" t="s">
        <v>426</v>
      </c>
      <c r="D123" s="454" t="s">
        <v>427</v>
      </c>
      <c r="E123" s="714"/>
      <c r="F123" s="485" t="s">
        <v>1082</v>
      </c>
    </row>
    <row r="124" spans="1:6" s="91" customFormat="1" ht="34.5" customHeight="1" thickBot="1" x14ac:dyDescent="0.3">
      <c r="A124" s="914"/>
      <c r="B124" s="454" t="s">
        <v>428</v>
      </c>
      <c r="C124" s="454" t="s">
        <v>428</v>
      </c>
      <c r="D124" s="454" t="s">
        <v>429</v>
      </c>
      <c r="E124" s="714"/>
      <c r="F124" s="485" t="s">
        <v>696</v>
      </c>
    </row>
    <row r="125" spans="1:6" s="91" customFormat="1" ht="39" customHeight="1" thickBot="1" x14ac:dyDescent="0.3">
      <c r="A125" s="893" t="s">
        <v>93</v>
      </c>
      <c r="B125" s="894"/>
      <c r="C125" s="894"/>
      <c r="D125" s="894"/>
      <c r="E125" s="894"/>
      <c r="F125" s="895"/>
    </row>
    <row r="126" spans="1:6" ht="74.45" customHeight="1" x14ac:dyDescent="0.25">
      <c r="A126" s="904" t="s">
        <v>20</v>
      </c>
      <c r="B126" s="274" t="s">
        <v>320</v>
      </c>
      <c r="C126" s="274" t="s">
        <v>1106</v>
      </c>
      <c r="D126" s="274" t="s">
        <v>673</v>
      </c>
      <c r="E126" s="503">
        <v>42384</v>
      </c>
      <c r="F126" s="500" t="s">
        <v>1118</v>
      </c>
    </row>
    <row r="127" spans="1:6" ht="100.5" customHeight="1" x14ac:dyDescent="0.25">
      <c r="A127" s="904"/>
      <c r="B127" s="271" t="s">
        <v>428</v>
      </c>
      <c r="C127" s="271" t="s">
        <v>430</v>
      </c>
      <c r="D127" s="271" t="s">
        <v>431</v>
      </c>
      <c r="E127" s="432">
        <v>41527</v>
      </c>
      <c r="F127" s="456" t="s">
        <v>1109</v>
      </c>
    </row>
    <row r="128" spans="1:6" ht="58.5" customHeight="1" x14ac:dyDescent="0.25">
      <c r="A128" s="904"/>
      <c r="B128" s="271" t="s">
        <v>313</v>
      </c>
      <c r="C128" s="271" t="s">
        <v>399</v>
      </c>
      <c r="D128" s="271" t="s">
        <v>1108</v>
      </c>
      <c r="E128" s="432">
        <v>41576</v>
      </c>
      <c r="F128" s="456" t="s">
        <v>1110</v>
      </c>
    </row>
    <row r="129" spans="1:6" ht="59.25" customHeight="1" x14ac:dyDescent="0.25">
      <c r="A129" s="870" t="s">
        <v>102</v>
      </c>
      <c r="B129" s="271" t="s">
        <v>320</v>
      </c>
      <c r="C129" s="271" t="s">
        <v>1106</v>
      </c>
      <c r="D129" s="271" t="s">
        <v>673</v>
      </c>
      <c r="E129" s="455">
        <v>42384</v>
      </c>
      <c r="F129" s="456" t="s">
        <v>1118</v>
      </c>
    </row>
    <row r="130" spans="1:6" ht="84.75" customHeight="1" x14ac:dyDescent="0.25">
      <c r="A130" s="904"/>
      <c r="B130" s="271" t="s">
        <v>428</v>
      </c>
      <c r="C130" s="271" t="s">
        <v>430</v>
      </c>
      <c r="D130" s="271" t="s">
        <v>431</v>
      </c>
      <c r="E130" s="432">
        <v>41527</v>
      </c>
      <c r="F130" s="456" t="s">
        <v>1109</v>
      </c>
    </row>
    <row r="131" spans="1:6" s="91" customFormat="1" ht="102" customHeight="1" x14ac:dyDescent="0.25">
      <c r="A131" s="904"/>
      <c r="B131" s="271" t="s">
        <v>313</v>
      </c>
      <c r="C131" s="271" t="s">
        <v>399</v>
      </c>
      <c r="D131" s="271" t="s">
        <v>1108</v>
      </c>
      <c r="E131" s="432">
        <v>41576</v>
      </c>
      <c r="F131" s="456" t="s">
        <v>1110</v>
      </c>
    </row>
    <row r="132" spans="1:6" s="91" customFormat="1" ht="69" customHeight="1" x14ac:dyDescent="0.25">
      <c r="A132" s="870" t="s">
        <v>34</v>
      </c>
      <c r="B132" s="271" t="s">
        <v>320</v>
      </c>
      <c r="C132" s="271" t="s">
        <v>1106</v>
      </c>
      <c r="D132" s="271" t="s">
        <v>673</v>
      </c>
      <c r="E132" s="455">
        <v>42384</v>
      </c>
      <c r="F132" s="456" t="s">
        <v>1118</v>
      </c>
    </row>
    <row r="133" spans="1:6" s="91" customFormat="1" ht="60.75" customHeight="1" x14ac:dyDescent="0.25">
      <c r="A133" s="904"/>
      <c r="B133" s="271" t="s">
        <v>428</v>
      </c>
      <c r="C133" s="271" t="s">
        <v>430</v>
      </c>
      <c r="D133" s="271" t="s">
        <v>431</v>
      </c>
      <c r="E133" s="432">
        <v>41527</v>
      </c>
      <c r="F133" s="456" t="s">
        <v>1109</v>
      </c>
    </row>
    <row r="134" spans="1:6" s="91" customFormat="1" ht="37.5" customHeight="1" x14ac:dyDescent="0.25">
      <c r="A134" s="871"/>
      <c r="B134" s="271" t="s">
        <v>313</v>
      </c>
      <c r="C134" s="271" t="s">
        <v>399</v>
      </c>
      <c r="D134" s="271" t="s">
        <v>1108</v>
      </c>
      <c r="E134" s="432">
        <v>41576</v>
      </c>
      <c r="F134" s="456" t="s">
        <v>1110</v>
      </c>
    </row>
    <row r="135" spans="1:6" ht="20.25" customHeight="1" x14ac:dyDescent="0.25">
      <c r="A135" s="905" t="s">
        <v>36</v>
      </c>
      <c r="B135" s="910" t="s">
        <v>320</v>
      </c>
      <c r="C135" s="540" t="s">
        <v>331</v>
      </c>
      <c r="D135" s="910" t="s">
        <v>673</v>
      </c>
      <c r="E135" s="915">
        <v>42384</v>
      </c>
      <c r="F135" s="475" t="s">
        <v>1124</v>
      </c>
    </row>
    <row r="136" spans="1:6" ht="18" customHeight="1" x14ac:dyDescent="0.25">
      <c r="A136" s="905"/>
      <c r="B136" s="910"/>
      <c r="C136" s="540" t="s">
        <v>310</v>
      </c>
      <c r="D136" s="910"/>
      <c r="E136" s="915"/>
      <c r="F136" s="916" t="s">
        <v>1125</v>
      </c>
    </row>
    <row r="137" spans="1:6" ht="21.75" customHeight="1" x14ac:dyDescent="0.25">
      <c r="A137" s="905"/>
      <c r="B137" s="910"/>
      <c r="C137" s="540" t="s">
        <v>1126</v>
      </c>
      <c r="D137" s="910"/>
      <c r="E137" s="915"/>
      <c r="F137" s="916"/>
    </row>
    <row r="138" spans="1:6" ht="18.75" customHeight="1" x14ac:dyDescent="0.25">
      <c r="A138" s="905"/>
      <c r="B138" s="910"/>
      <c r="C138" s="540" t="s">
        <v>1127</v>
      </c>
      <c r="D138" s="910"/>
      <c r="E138" s="915"/>
      <c r="F138" s="916"/>
    </row>
    <row r="139" spans="1:6" ht="16.5" customHeight="1" x14ac:dyDescent="0.25">
      <c r="A139" s="905"/>
      <c r="B139" s="910"/>
      <c r="C139" s="540" t="s">
        <v>1128</v>
      </c>
      <c r="D139" s="910"/>
      <c r="E139" s="915"/>
      <c r="F139" s="916"/>
    </row>
    <row r="140" spans="1:6" ht="19.5" customHeight="1" x14ac:dyDescent="0.25">
      <c r="A140" s="905"/>
      <c r="B140" s="910"/>
      <c r="C140" s="540" t="s">
        <v>1129</v>
      </c>
      <c r="D140" s="910"/>
      <c r="E140" s="915"/>
      <c r="F140" s="916"/>
    </row>
    <row r="141" spans="1:6" ht="82.5" hidden="1" customHeight="1" x14ac:dyDescent="0.25">
      <c r="A141" s="905"/>
      <c r="B141" s="910"/>
      <c r="C141" s="540" t="s">
        <v>1130</v>
      </c>
      <c r="D141" s="910"/>
      <c r="E141" s="915"/>
      <c r="F141" s="916"/>
    </row>
    <row r="142" spans="1:6" ht="41.25" customHeight="1" x14ac:dyDescent="0.25">
      <c r="A142" s="905"/>
      <c r="B142" s="908" t="s">
        <v>428</v>
      </c>
      <c r="C142" s="539" t="s">
        <v>345</v>
      </c>
      <c r="D142" s="908" t="s">
        <v>1131</v>
      </c>
      <c r="E142" s="909">
        <v>42551</v>
      </c>
      <c r="F142" s="467" t="s">
        <v>1132</v>
      </c>
    </row>
    <row r="143" spans="1:6" x14ac:dyDescent="0.25">
      <c r="A143" s="905"/>
      <c r="B143" s="908"/>
      <c r="C143" s="539" t="s">
        <v>1133</v>
      </c>
      <c r="D143" s="908"/>
      <c r="E143" s="909"/>
      <c r="F143" s="467" t="s">
        <v>1134</v>
      </c>
    </row>
    <row r="144" spans="1:6" ht="33.75" customHeight="1" x14ac:dyDescent="0.25">
      <c r="A144" s="905"/>
      <c r="B144" s="908" t="s">
        <v>313</v>
      </c>
      <c r="C144" s="908" t="s">
        <v>674</v>
      </c>
      <c r="D144" s="908" t="s">
        <v>431</v>
      </c>
      <c r="E144" s="909">
        <v>41527</v>
      </c>
      <c r="F144" s="467" t="s">
        <v>1135</v>
      </c>
    </row>
    <row r="145" spans="1:6" x14ac:dyDescent="0.25">
      <c r="A145" s="905"/>
      <c r="B145" s="908"/>
      <c r="C145" s="908"/>
      <c r="D145" s="908"/>
      <c r="E145" s="909"/>
      <c r="F145" s="467" t="s">
        <v>1136</v>
      </c>
    </row>
    <row r="146" spans="1:6" ht="42.6" customHeight="1" x14ac:dyDescent="0.25">
      <c r="A146" s="905"/>
      <c r="B146" s="908" t="s">
        <v>313</v>
      </c>
      <c r="C146" s="908" t="s">
        <v>399</v>
      </c>
      <c r="D146" s="908" t="s">
        <v>1107</v>
      </c>
      <c r="E146" s="909">
        <v>41576</v>
      </c>
      <c r="F146" s="467" t="s">
        <v>1137</v>
      </c>
    </row>
    <row r="147" spans="1:6" ht="42" customHeight="1" thickBot="1" x14ac:dyDescent="0.3">
      <c r="A147" s="905"/>
      <c r="B147" s="908"/>
      <c r="C147" s="908"/>
      <c r="D147" s="908"/>
      <c r="E147" s="909"/>
      <c r="F147" s="467" t="s">
        <v>1125</v>
      </c>
    </row>
    <row r="148" spans="1:6" s="91" customFormat="1" ht="34.5" customHeight="1" thickBot="1" x14ac:dyDescent="0.3">
      <c r="A148" s="893" t="s">
        <v>94</v>
      </c>
      <c r="B148" s="894"/>
      <c r="C148" s="894"/>
      <c r="D148" s="894"/>
      <c r="E148" s="894"/>
      <c r="F148" s="895"/>
    </row>
    <row r="149" spans="1:6" s="91" customFormat="1" ht="94.5" customHeight="1" x14ac:dyDescent="0.25">
      <c r="A149" s="904" t="s">
        <v>51</v>
      </c>
      <c r="B149" s="715" t="s">
        <v>319</v>
      </c>
      <c r="C149" s="716" t="s">
        <v>506</v>
      </c>
      <c r="D149" s="716" t="s">
        <v>1140</v>
      </c>
      <c r="E149" s="717">
        <v>40840</v>
      </c>
      <c r="F149" s="718" t="s">
        <v>507</v>
      </c>
    </row>
    <row r="150" spans="1:6" ht="74.45" customHeight="1" x14ac:dyDescent="0.25">
      <c r="A150" s="904"/>
      <c r="B150" s="719" t="s">
        <v>296</v>
      </c>
      <c r="C150" s="719" t="s">
        <v>436</v>
      </c>
      <c r="D150" s="719" t="s">
        <v>1141</v>
      </c>
      <c r="E150" s="720">
        <v>40878</v>
      </c>
      <c r="F150" s="721" t="s">
        <v>437</v>
      </c>
    </row>
    <row r="151" spans="1:6" ht="100.5" customHeight="1" x14ac:dyDescent="0.25">
      <c r="A151" s="904"/>
      <c r="B151" s="324" t="s">
        <v>381</v>
      </c>
      <c r="C151" s="719" t="s">
        <v>1142</v>
      </c>
      <c r="D151" s="722" t="s">
        <v>1143</v>
      </c>
      <c r="E151" s="720">
        <v>41460</v>
      </c>
      <c r="F151" s="721" t="s">
        <v>1144</v>
      </c>
    </row>
    <row r="152" spans="1:6" ht="58.5" customHeight="1" x14ac:dyDescent="0.25">
      <c r="A152" s="904"/>
      <c r="B152" s="324" t="s">
        <v>381</v>
      </c>
      <c r="C152" s="457" t="s">
        <v>1142</v>
      </c>
      <c r="D152" s="722" t="s">
        <v>1145</v>
      </c>
      <c r="E152" s="723">
        <v>41460</v>
      </c>
      <c r="F152" s="724" t="s">
        <v>1144</v>
      </c>
    </row>
    <row r="153" spans="1:6" ht="59.25" customHeight="1" x14ac:dyDescent="0.25">
      <c r="A153" s="904"/>
      <c r="B153" s="324" t="s">
        <v>340</v>
      </c>
      <c r="C153" s="457" t="s">
        <v>380</v>
      </c>
      <c r="D153" s="457" t="s">
        <v>1146</v>
      </c>
      <c r="E153" s="723">
        <v>41471</v>
      </c>
      <c r="F153" s="725" t="s">
        <v>1147</v>
      </c>
    </row>
    <row r="154" spans="1:6" ht="85.15" customHeight="1" x14ac:dyDescent="0.25">
      <c r="A154" s="904"/>
      <c r="B154" s="324" t="s">
        <v>338</v>
      </c>
      <c r="C154" s="425" t="s">
        <v>432</v>
      </c>
      <c r="D154" s="425" t="s">
        <v>283</v>
      </c>
      <c r="E154" s="726">
        <v>41788</v>
      </c>
      <c r="F154" s="727" t="s">
        <v>433</v>
      </c>
    </row>
    <row r="155" spans="1:6" ht="54" customHeight="1" x14ac:dyDescent="0.25">
      <c r="A155" s="904"/>
      <c r="B155" s="324" t="s">
        <v>810</v>
      </c>
      <c r="C155" s="425" t="s">
        <v>394</v>
      </c>
      <c r="D155" s="425" t="s">
        <v>283</v>
      </c>
      <c r="E155" s="728" t="s">
        <v>434</v>
      </c>
      <c r="F155" s="729" t="s">
        <v>435</v>
      </c>
    </row>
    <row r="156" spans="1:6" ht="30" x14ac:dyDescent="0.25">
      <c r="A156" s="904"/>
      <c r="B156" s="324" t="s">
        <v>810</v>
      </c>
      <c r="C156" s="425" t="s">
        <v>394</v>
      </c>
      <c r="D156" s="425" t="s">
        <v>283</v>
      </c>
      <c r="E156" s="728" t="s">
        <v>434</v>
      </c>
      <c r="F156" s="729" t="s">
        <v>435</v>
      </c>
    </row>
    <row r="157" spans="1:6" ht="56.25" customHeight="1" x14ac:dyDescent="0.25">
      <c r="A157" s="904"/>
      <c r="B157" s="324" t="s">
        <v>1148</v>
      </c>
      <c r="C157" s="457" t="s">
        <v>296</v>
      </c>
      <c r="D157" s="459" t="s">
        <v>1149</v>
      </c>
      <c r="E157" s="730" t="s">
        <v>1150</v>
      </c>
      <c r="F157" s="729" t="s">
        <v>1151</v>
      </c>
    </row>
    <row r="158" spans="1:6" ht="31.5" x14ac:dyDescent="0.25">
      <c r="A158" s="870" t="s">
        <v>53</v>
      </c>
      <c r="B158" s="425" t="s">
        <v>319</v>
      </c>
      <c r="C158" s="425" t="s">
        <v>447</v>
      </c>
      <c r="D158" s="425" t="s">
        <v>642</v>
      </c>
      <c r="E158" s="426" t="s">
        <v>643</v>
      </c>
      <c r="F158" s="478" t="s">
        <v>644</v>
      </c>
    </row>
    <row r="159" spans="1:6" ht="44.25" customHeight="1" x14ac:dyDescent="0.25">
      <c r="A159" s="904"/>
      <c r="B159" s="425" t="s">
        <v>381</v>
      </c>
      <c r="C159" s="425" t="s">
        <v>509</v>
      </c>
      <c r="D159" s="425" t="s">
        <v>510</v>
      </c>
      <c r="E159" s="425" t="s">
        <v>1155</v>
      </c>
      <c r="F159" s="478" t="s">
        <v>645</v>
      </c>
    </row>
    <row r="160" spans="1:6" ht="39" customHeight="1" x14ac:dyDescent="0.25">
      <c r="A160" s="871"/>
      <c r="B160" s="425" t="s">
        <v>377</v>
      </c>
      <c r="C160" s="425" t="s">
        <v>646</v>
      </c>
      <c r="D160" s="425" t="s">
        <v>647</v>
      </c>
      <c r="E160" s="425" t="s">
        <v>1156</v>
      </c>
      <c r="F160" s="478" t="s">
        <v>648</v>
      </c>
    </row>
    <row r="161" spans="1:6" ht="45.75" customHeight="1" x14ac:dyDescent="0.25">
      <c r="A161" s="120" t="s">
        <v>207</v>
      </c>
      <c r="B161" s="329" t="s">
        <v>512</v>
      </c>
      <c r="C161" s="329" t="s">
        <v>812</v>
      </c>
      <c r="D161" s="329" t="s">
        <v>514</v>
      </c>
      <c r="E161" s="702">
        <v>42374</v>
      </c>
      <c r="F161" s="478" t="s">
        <v>813</v>
      </c>
    </row>
    <row r="162" spans="1:6" ht="38.25" customHeight="1" x14ac:dyDescent="0.25">
      <c r="A162" s="905" t="s">
        <v>58</v>
      </c>
      <c r="B162" s="457" t="s">
        <v>319</v>
      </c>
      <c r="C162" s="457" t="s">
        <v>806</v>
      </c>
      <c r="D162" s="457" t="s">
        <v>439</v>
      </c>
      <c r="E162" s="723">
        <v>40932</v>
      </c>
      <c r="F162" s="724" t="s">
        <v>1161</v>
      </c>
    </row>
    <row r="163" spans="1:6" ht="36.75" customHeight="1" x14ac:dyDescent="0.25">
      <c r="A163" s="905"/>
      <c r="B163" s="457" t="s">
        <v>511</v>
      </c>
      <c r="C163" s="457" t="s">
        <v>511</v>
      </c>
      <c r="D163" s="425" t="s">
        <v>807</v>
      </c>
      <c r="E163" s="723">
        <v>41329</v>
      </c>
      <c r="F163" s="478" t="s">
        <v>440</v>
      </c>
    </row>
    <row r="164" spans="1:6" ht="28.5" customHeight="1" x14ac:dyDescent="0.25">
      <c r="A164" s="870"/>
      <c r="B164" s="457" t="s">
        <v>338</v>
      </c>
      <c r="C164" s="457" t="s">
        <v>808</v>
      </c>
      <c r="D164" s="457" t="s">
        <v>513</v>
      </c>
      <c r="E164" s="723">
        <v>42474</v>
      </c>
      <c r="F164" s="725" t="s">
        <v>1162</v>
      </c>
    </row>
    <row r="165" spans="1:6" ht="39" customHeight="1" thickBot="1" x14ac:dyDescent="0.3">
      <c r="A165" s="906"/>
      <c r="B165" s="324" t="s">
        <v>508</v>
      </c>
      <c r="C165" s="324" t="s">
        <v>809</v>
      </c>
      <c r="D165" s="457" t="s">
        <v>514</v>
      </c>
      <c r="E165" s="723">
        <v>41474</v>
      </c>
      <c r="F165" s="724" t="s">
        <v>1163</v>
      </c>
    </row>
    <row r="166" spans="1:6" ht="26.25" customHeight="1" thickBot="1" x14ac:dyDescent="0.3">
      <c r="A166" s="893" t="s">
        <v>91</v>
      </c>
      <c r="B166" s="894"/>
      <c r="C166" s="894"/>
      <c r="D166" s="894"/>
      <c r="E166" s="894"/>
      <c r="F166" s="895"/>
    </row>
    <row r="167" spans="1:6" ht="31.5" x14ac:dyDescent="0.25">
      <c r="A167" s="871" t="s">
        <v>59</v>
      </c>
      <c r="B167" s="274" t="s">
        <v>346</v>
      </c>
      <c r="C167" s="274" t="s">
        <v>443</v>
      </c>
      <c r="D167" s="731" t="s">
        <v>441</v>
      </c>
      <c r="E167" s="732">
        <v>41603</v>
      </c>
      <c r="F167" s="733" t="s">
        <v>1181</v>
      </c>
    </row>
    <row r="168" spans="1:6" ht="31.5" x14ac:dyDescent="0.25">
      <c r="A168" s="905"/>
      <c r="B168" s="271" t="s">
        <v>338</v>
      </c>
      <c r="C168" s="271" t="s">
        <v>444</v>
      </c>
      <c r="D168" s="540" t="s">
        <v>1179</v>
      </c>
      <c r="E168" s="451">
        <v>43039</v>
      </c>
      <c r="F168" s="541" t="s">
        <v>1182</v>
      </c>
    </row>
    <row r="169" spans="1:6" ht="47.45" customHeight="1" x14ac:dyDescent="0.25">
      <c r="A169" s="905"/>
      <c r="B169" s="433" t="s">
        <v>1148</v>
      </c>
      <c r="C169" s="433" t="s">
        <v>310</v>
      </c>
      <c r="D169" s="540" t="s">
        <v>1180</v>
      </c>
      <c r="E169" s="451">
        <v>43039</v>
      </c>
      <c r="F169" s="541" t="s">
        <v>1182</v>
      </c>
    </row>
    <row r="170" spans="1:6" ht="51" customHeight="1" x14ac:dyDescent="0.25">
      <c r="A170" s="905" t="s">
        <v>60</v>
      </c>
      <c r="B170" s="682" t="s">
        <v>821</v>
      </c>
      <c r="C170" s="682" t="s">
        <v>821</v>
      </c>
      <c r="D170" s="682" t="s">
        <v>445</v>
      </c>
      <c r="E170" s="682" t="s">
        <v>1187</v>
      </c>
      <c r="F170" s="734" t="s">
        <v>1188</v>
      </c>
    </row>
    <row r="171" spans="1:6" ht="52.9" customHeight="1" x14ac:dyDescent="0.25">
      <c r="A171" s="905"/>
      <c r="B171" s="682" t="s">
        <v>446</v>
      </c>
      <c r="C171" s="682" t="s">
        <v>1189</v>
      </c>
      <c r="D171" s="682" t="s">
        <v>822</v>
      </c>
      <c r="E171" s="682" t="s">
        <v>1190</v>
      </c>
      <c r="F171" s="734" t="s">
        <v>1190</v>
      </c>
    </row>
    <row r="172" spans="1:6" ht="97.9" customHeight="1" x14ac:dyDescent="0.25">
      <c r="A172" s="905"/>
      <c r="B172" s="384" t="s">
        <v>508</v>
      </c>
      <c r="C172" s="682" t="s">
        <v>509</v>
      </c>
      <c r="D172" s="682" t="s">
        <v>445</v>
      </c>
      <c r="E172" s="735" t="s">
        <v>1187</v>
      </c>
      <c r="F172" s="734" t="s">
        <v>1187</v>
      </c>
    </row>
    <row r="173" spans="1:6" ht="58.9" customHeight="1" x14ac:dyDescent="0.25">
      <c r="A173" s="905"/>
      <c r="B173" s="682" t="s">
        <v>320</v>
      </c>
      <c r="C173" s="682" t="s">
        <v>1191</v>
      </c>
      <c r="D173" s="682" t="s">
        <v>445</v>
      </c>
      <c r="E173" s="384"/>
      <c r="F173" s="734" t="s">
        <v>1192</v>
      </c>
    </row>
    <row r="174" spans="1:6" ht="77.45" customHeight="1" x14ac:dyDescent="0.25">
      <c r="A174" s="120" t="s">
        <v>61</v>
      </c>
      <c r="B174" s="539" t="s">
        <v>381</v>
      </c>
      <c r="C174" s="539" t="s">
        <v>639</v>
      </c>
      <c r="D174" s="539" t="s">
        <v>392</v>
      </c>
      <c r="E174" s="428">
        <v>41617</v>
      </c>
      <c r="F174" s="467" t="s">
        <v>1193</v>
      </c>
    </row>
    <row r="175" spans="1:6" ht="31.5" x14ac:dyDescent="0.25">
      <c r="A175" s="905" t="s">
        <v>63</v>
      </c>
      <c r="B175" s="540" t="s">
        <v>446</v>
      </c>
      <c r="C175" s="540" t="s">
        <v>448</v>
      </c>
      <c r="D175" s="458" t="s">
        <v>1209</v>
      </c>
      <c r="E175" s="540" t="s">
        <v>449</v>
      </c>
      <c r="F175" s="541" t="s">
        <v>450</v>
      </c>
    </row>
    <row r="176" spans="1:6" ht="31.5" x14ac:dyDescent="0.25">
      <c r="A176" s="905"/>
      <c r="B176" s="540" t="s">
        <v>768</v>
      </c>
      <c r="C176" s="540" t="s">
        <v>451</v>
      </c>
      <c r="D176" s="458" t="s">
        <v>1209</v>
      </c>
      <c r="E176" s="540" t="s">
        <v>452</v>
      </c>
      <c r="F176" s="541" t="s">
        <v>1210</v>
      </c>
    </row>
    <row r="177" spans="1:6" ht="52.15" customHeight="1" x14ac:dyDescent="0.25">
      <c r="A177" s="905"/>
      <c r="B177" s="540" t="s">
        <v>377</v>
      </c>
      <c r="C177" s="540" t="s">
        <v>1211</v>
      </c>
      <c r="D177" s="458" t="s">
        <v>1212</v>
      </c>
      <c r="E177" s="540" t="s">
        <v>453</v>
      </c>
      <c r="F177" s="541" t="s">
        <v>1213</v>
      </c>
    </row>
    <row r="178" spans="1:6" ht="42.75" customHeight="1" x14ac:dyDescent="0.25">
      <c r="A178" s="905" t="s">
        <v>62</v>
      </c>
      <c r="B178" s="271" t="s">
        <v>381</v>
      </c>
      <c r="C178" s="271" t="s">
        <v>1196</v>
      </c>
      <c r="D178" s="271" t="s">
        <v>1197</v>
      </c>
      <c r="E178" s="432">
        <v>41670</v>
      </c>
      <c r="F178" s="357" t="s">
        <v>1198</v>
      </c>
    </row>
    <row r="179" spans="1:6" ht="236.25" x14ac:dyDescent="0.25">
      <c r="A179" s="905"/>
      <c r="B179" s="271" t="s">
        <v>320</v>
      </c>
      <c r="C179" s="271" t="s">
        <v>454</v>
      </c>
      <c r="D179" s="271" t="s">
        <v>1199</v>
      </c>
      <c r="E179" s="432">
        <v>42004</v>
      </c>
      <c r="F179" s="357" t="s">
        <v>1200</v>
      </c>
    </row>
    <row r="180" spans="1:6" ht="78.75" x14ac:dyDescent="0.25">
      <c r="A180" s="905"/>
      <c r="B180" s="271" t="s">
        <v>1201</v>
      </c>
      <c r="C180" s="271" t="s">
        <v>1202</v>
      </c>
      <c r="D180" s="465" t="s">
        <v>1203</v>
      </c>
      <c r="E180" s="449">
        <v>43068</v>
      </c>
      <c r="F180" s="736" t="s">
        <v>1204</v>
      </c>
    </row>
    <row r="181" spans="1:6" ht="31.5" x14ac:dyDescent="0.25">
      <c r="A181" s="905" t="s">
        <v>83</v>
      </c>
      <c r="B181" s="700" t="s">
        <v>517</v>
      </c>
      <c r="C181" s="700" t="s">
        <v>443</v>
      </c>
      <c r="D181" s="700" t="s">
        <v>518</v>
      </c>
      <c r="E181" s="737">
        <v>41473</v>
      </c>
      <c r="F181" s="738" t="s">
        <v>1215</v>
      </c>
    </row>
    <row r="182" spans="1:6" ht="32.25" thickBot="1" x14ac:dyDescent="0.3">
      <c r="A182" s="906"/>
      <c r="B182" s="739" t="s">
        <v>320</v>
      </c>
      <c r="C182" s="701" t="s">
        <v>634</v>
      </c>
      <c r="D182" s="739" t="s">
        <v>635</v>
      </c>
      <c r="E182" s="740">
        <v>42431</v>
      </c>
      <c r="F182" s="741" t="s">
        <v>1216</v>
      </c>
    </row>
    <row r="183" spans="1:6" ht="38.25" customHeight="1" thickBot="1" x14ac:dyDescent="0.3">
      <c r="A183" s="893" t="s">
        <v>92</v>
      </c>
      <c r="B183" s="894"/>
      <c r="C183" s="894"/>
      <c r="D183" s="894"/>
      <c r="E183" s="894"/>
      <c r="F183" s="895"/>
    </row>
    <row r="184" spans="1:6" ht="31.5" x14ac:dyDescent="0.25">
      <c r="A184" s="871" t="s">
        <v>65</v>
      </c>
      <c r="B184" s="504" t="s">
        <v>456</v>
      </c>
      <c r="C184" s="504" t="s">
        <v>358</v>
      </c>
      <c r="D184" s="504" t="s">
        <v>1230</v>
      </c>
      <c r="E184" s="505"/>
      <c r="F184" s="506" t="s">
        <v>1231</v>
      </c>
    </row>
    <row r="185" spans="1:6" x14ac:dyDescent="0.25">
      <c r="A185" s="905"/>
      <c r="B185" s="442" t="s">
        <v>1232</v>
      </c>
      <c r="C185" s="442" t="s">
        <v>1232</v>
      </c>
      <c r="D185" s="442" t="s">
        <v>1233</v>
      </c>
      <c r="E185" s="450">
        <v>41855</v>
      </c>
      <c r="F185" s="481">
        <v>41157</v>
      </c>
    </row>
    <row r="186" spans="1:6" x14ac:dyDescent="0.25">
      <c r="A186" s="905"/>
      <c r="B186" s="425" t="s">
        <v>360</v>
      </c>
      <c r="C186" s="425" t="s">
        <v>360</v>
      </c>
      <c r="D186" s="442" t="s">
        <v>1230</v>
      </c>
      <c r="E186" s="425"/>
      <c r="F186" s="477">
        <v>41388</v>
      </c>
    </row>
    <row r="187" spans="1:6" ht="31.5" x14ac:dyDescent="0.25">
      <c r="A187" s="905"/>
      <c r="B187" s="425" t="s">
        <v>455</v>
      </c>
      <c r="C187" s="425" t="s">
        <v>455</v>
      </c>
      <c r="D187" s="442" t="s">
        <v>1230</v>
      </c>
      <c r="E187" s="425"/>
      <c r="F187" s="477">
        <v>41393</v>
      </c>
    </row>
    <row r="188" spans="1:6" x14ac:dyDescent="0.25">
      <c r="A188" s="905"/>
      <c r="B188" s="425" t="s">
        <v>491</v>
      </c>
      <c r="C188" s="425" t="s">
        <v>491</v>
      </c>
      <c r="D188" s="442" t="s">
        <v>1230</v>
      </c>
      <c r="E188" s="425"/>
      <c r="F188" s="477">
        <v>42171</v>
      </c>
    </row>
    <row r="189" spans="1:6" ht="31.5" x14ac:dyDescent="0.25">
      <c r="A189" s="907" t="s">
        <v>1300</v>
      </c>
      <c r="B189" s="599" t="s">
        <v>446</v>
      </c>
      <c r="C189" s="599" t="s">
        <v>345</v>
      </c>
      <c r="D189" s="599" t="s">
        <v>439</v>
      </c>
      <c r="E189" s="695">
        <v>40858</v>
      </c>
      <c r="F189" s="699" t="s">
        <v>498</v>
      </c>
    </row>
    <row r="190" spans="1:6" ht="31.5" x14ac:dyDescent="0.25">
      <c r="A190" s="907"/>
      <c r="B190" s="599" t="s">
        <v>381</v>
      </c>
      <c r="C190" s="599" t="s">
        <v>457</v>
      </c>
      <c r="D190" s="599" t="s">
        <v>392</v>
      </c>
      <c r="E190" s="695">
        <v>41555</v>
      </c>
      <c r="F190" s="699" t="s">
        <v>82</v>
      </c>
    </row>
    <row r="191" spans="1:6" ht="31.5" x14ac:dyDescent="0.25">
      <c r="A191" s="907"/>
      <c r="B191" s="599" t="s">
        <v>468</v>
      </c>
      <c r="C191" s="599" t="s">
        <v>631</v>
      </c>
      <c r="D191" s="599" t="s">
        <v>442</v>
      </c>
      <c r="E191" s="695">
        <v>42422</v>
      </c>
      <c r="F191" s="699" t="s">
        <v>82</v>
      </c>
    </row>
    <row r="192" spans="1:6" ht="31.5" x14ac:dyDescent="0.25">
      <c r="A192" s="905" t="s">
        <v>67</v>
      </c>
      <c r="B192" s="463" t="s">
        <v>381</v>
      </c>
      <c r="C192" s="463" t="s">
        <v>443</v>
      </c>
      <c r="D192" s="463" t="s">
        <v>392</v>
      </c>
      <c r="E192" s="463" t="s">
        <v>458</v>
      </c>
      <c r="F192" s="487" t="s">
        <v>458</v>
      </c>
    </row>
    <row r="193" spans="1:6" ht="31.5" x14ac:dyDescent="0.25">
      <c r="A193" s="870"/>
      <c r="B193" s="464" t="s">
        <v>1238</v>
      </c>
      <c r="C193" s="464" t="s">
        <v>1239</v>
      </c>
      <c r="D193" s="464" t="s">
        <v>459</v>
      </c>
      <c r="E193" s="464" t="s">
        <v>460</v>
      </c>
      <c r="F193" s="488" t="s">
        <v>1240</v>
      </c>
    </row>
    <row r="194" spans="1:6" x14ac:dyDescent="0.25">
      <c r="A194" s="905" t="s">
        <v>68</v>
      </c>
      <c r="B194" s="465" t="s">
        <v>1244</v>
      </c>
      <c r="C194" s="465" t="s">
        <v>140</v>
      </c>
      <c r="D194" s="465" t="s">
        <v>140</v>
      </c>
      <c r="E194" s="465" t="s">
        <v>1244</v>
      </c>
      <c r="F194" s="480" t="s">
        <v>1245</v>
      </c>
    </row>
    <row r="195" spans="1:6" ht="31.5" x14ac:dyDescent="0.25">
      <c r="A195" s="905"/>
      <c r="B195" s="465" t="s">
        <v>1244</v>
      </c>
      <c r="C195" s="465" t="s">
        <v>311</v>
      </c>
      <c r="D195" s="465" t="s">
        <v>462</v>
      </c>
      <c r="E195" s="465" t="s">
        <v>1244</v>
      </c>
      <c r="F195" s="489" t="s">
        <v>464</v>
      </c>
    </row>
    <row r="196" spans="1:6" x14ac:dyDescent="0.25">
      <c r="A196" s="905"/>
      <c r="B196" s="465" t="s">
        <v>1244</v>
      </c>
      <c r="C196" s="465" t="s">
        <v>319</v>
      </c>
      <c r="D196" s="465" t="s">
        <v>392</v>
      </c>
      <c r="E196" s="465" t="s">
        <v>1244</v>
      </c>
      <c r="F196" s="489" t="s">
        <v>1246</v>
      </c>
    </row>
    <row r="197" spans="1:6" x14ac:dyDescent="0.25">
      <c r="A197" s="905"/>
      <c r="B197" s="465" t="s">
        <v>1244</v>
      </c>
      <c r="C197" s="465" t="s">
        <v>461</v>
      </c>
      <c r="D197" s="465" t="s">
        <v>463</v>
      </c>
      <c r="E197" s="465" t="s">
        <v>1244</v>
      </c>
      <c r="F197" s="480" t="s">
        <v>1247</v>
      </c>
    </row>
    <row r="198" spans="1:6" x14ac:dyDescent="0.25">
      <c r="A198" s="905"/>
      <c r="B198" s="465" t="s">
        <v>1244</v>
      </c>
      <c r="C198" s="465" t="s">
        <v>310</v>
      </c>
      <c r="D198" s="465" t="s">
        <v>521</v>
      </c>
      <c r="E198" s="465" t="s">
        <v>1244</v>
      </c>
      <c r="F198" s="489" t="s">
        <v>1247</v>
      </c>
    </row>
    <row r="199" spans="1:6" x14ac:dyDescent="0.25">
      <c r="A199" s="905"/>
      <c r="B199" s="465" t="s">
        <v>1244</v>
      </c>
      <c r="C199" s="465" t="s">
        <v>311</v>
      </c>
      <c r="D199" s="465" t="s">
        <v>620</v>
      </c>
      <c r="E199" s="465" t="s">
        <v>1244</v>
      </c>
      <c r="F199" s="489" t="s">
        <v>1248</v>
      </c>
    </row>
    <row r="200" spans="1:6" x14ac:dyDescent="0.25">
      <c r="A200" s="905" t="s">
        <v>69</v>
      </c>
      <c r="B200" s="465" t="s">
        <v>465</v>
      </c>
      <c r="C200" s="465" t="s">
        <v>522</v>
      </c>
      <c r="D200" s="465" t="s">
        <v>523</v>
      </c>
      <c r="E200" s="465" t="s">
        <v>1251</v>
      </c>
      <c r="F200" s="489" t="s">
        <v>466</v>
      </c>
    </row>
    <row r="201" spans="1:6" x14ac:dyDescent="0.25">
      <c r="A201" s="905"/>
      <c r="B201" s="465" t="s">
        <v>524</v>
      </c>
      <c r="C201" s="465" t="s">
        <v>525</v>
      </c>
      <c r="D201" s="465" t="s">
        <v>526</v>
      </c>
      <c r="E201" s="465" t="s">
        <v>1252</v>
      </c>
      <c r="F201" s="489" t="s">
        <v>1253</v>
      </c>
    </row>
    <row r="202" spans="1:6" ht="31.5" x14ac:dyDescent="0.25">
      <c r="A202" s="905"/>
      <c r="B202" s="465" t="s">
        <v>527</v>
      </c>
      <c r="C202" s="465" t="s">
        <v>528</v>
      </c>
      <c r="D202" s="465" t="s">
        <v>617</v>
      </c>
      <c r="E202" s="465" t="s">
        <v>1254</v>
      </c>
      <c r="F202" s="489" t="s">
        <v>1255</v>
      </c>
    </row>
    <row r="203" spans="1:6" x14ac:dyDescent="0.25">
      <c r="A203" s="905"/>
      <c r="B203" s="465" t="s">
        <v>529</v>
      </c>
      <c r="C203" s="465" t="s">
        <v>530</v>
      </c>
      <c r="D203" s="465" t="s">
        <v>617</v>
      </c>
      <c r="E203" s="465" t="s">
        <v>1256</v>
      </c>
      <c r="F203" s="489" t="s">
        <v>1257</v>
      </c>
    </row>
    <row r="204" spans="1:6" ht="31.5" x14ac:dyDescent="0.25">
      <c r="A204" s="870" t="s">
        <v>70</v>
      </c>
      <c r="B204" s="460" t="s">
        <v>382</v>
      </c>
      <c r="C204" s="440" t="s">
        <v>467</v>
      </c>
      <c r="D204" s="460" t="s">
        <v>392</v>
      </c>
      <c r="E204" s="461">
        <v>41507</v>
      </c>
      <c r="F204" s="490" t="s">
        <v>1260</v>
      </c>
    </row>
    <row r="205" spans="1:6" ht="31.5" x14ac:dyDescent="0.25">
      <c r="A205" s="871"/>
      <c r="B205" s="440" t="s">
        <v>1261</v>
      </c>
      <c r="C205" s="440" t="s">
        <v>603</v>
      </c>
      <c r="D205" s="460" t="s">
        <v>604</v>
      </c>
      <c r="E205" s="462">
        <v>42479</v>
      </c>
      <c r="F205" s="490" t="s">
        <v>1262</v>
      </c>
    </row>
    <row r="206" spans="1:6" ht="148.5" customHeight="1" x14ac:dyDescent="0.25">
      <c r="A206" s="870" t="s">
        <v>71</v>
      </c>
      <c r="B206" s="323" t="s">
        <v>512</v>
      </c>
      <c r="C206" s="323" t="s">
        <v>1266</v>
      </c>
      <c r="D206" s="384" t="s">
        <v>1267</v>
      </c>
      <c r="E206" s="379" t="s">
        <v>1268</v>
      </c>
      <c r="F206" s="483" t="s">
        <v>1269</v>
      </c>
    </row>
    <row r="207" spans="1:6" ht="236.25" x14ac:dyDescent="0.25">
      <c r="A207" s="904"/>
      <c r="B207" s="323" t="s">
        <v>512</v>
      </c>
      <c r="C207" s="323" t="s">
        <v>557</v>
      </c>
      <c r="D207" s="384" t="s">
        <v>1270</v>
      </c>
      <c r="E207" s="379" t="s">
        <v>1271</v>
      </c>
      <c r="F207" s="483" t="s">
        <v>1272</v>
      </c>
    </row>
    <row r="208" spans="1:6" ht="105" x14ac:dyDescent="0.25">
      <c r="A208" s="904"/>
      <c r="B208" s="322" t="s">
        <v>346</v>
      </c>
      <c r="C208" s="322" t="s">
        <v>394</v>
      </c>
      <c r="D208" s="458" t="s">
        <v>1273</v>
      </c>
      <c r="E208" s="458" t="s">
        <v>1274</v>
      </c>
      <c r="F208" s="486" t="s">
        <v>1275</v>
      </c>
    </row>
    <row r="209" spans="1:9" ht="30" x14ac:dyDescent="0.25">
      <c r="A209" s="905" t="s">
        <v>72</v>
      </c>
      <c r="B209" s="466" t="s">
        <v>381</v>
      </c>
      <c r="C209" s="466" t="s">
        <v>381</v>
      </c>
      <c r="D209" s="460" t="s">
        <v>575</v>
      </c>
      <c r="E209" s="466" t="s">
        <v>438</v>
      </c>
      <c r="F209" s="491" t="s">
        <v>1281</v>
      </c>
    </row>
    <row r="210" spans="1:9" x14ac:dyDescent="0.25">
      <c r="A210" s="905"/>
      <c r="B210" s="466" t="s">
        <v>468</v>
      </c>
      <c r="C210" s="466" t="s">
        <v>468</v>
      </c>
      <c r="D210" s="460" t="s">
        <v>575</v>
      </c>
      <c r="E210" s="466" t="s">
        <v>576</v>
      </c>
      <c r="F210" s="491" t="s">
        <v>1283</v>
      </c>
    </row>
    <row r="211" spans="1:9" ht="47.25" x14ac:dyDescent="0.25">
      <c r="A211" s="905"/>
      <c r="B211" s="460" t="s">
        <v>469</v>
      </c>
      <c r="C211" s="460" t="s">
        <v>469</v>
      </c>
      <c r="D211" s="460" t="s">
        <v>577</v>
      </c>
      <c r="E211" s="466" t="s">
        <v>578</v>
      </c>
      <c r="F211" s="492" t="s">
        <v>574</v>
      </c>
    </row>
    <row r="212" spans="1:9" ht="48" thickBot="1" x14ac:dyDescent="0.3">
      <c r="A212" s="906"/>
      <c r="B212" s="493" t="s">
        <v>370</v>
      </c>
      <c r="C212" s="493" t="s">
        <v>370</v>
      </c>
      <c r="D212" s="493" t="s">
        <v>577</v>
      </c>
      <c r="E212" s="494" t="s">
        <v>579</v>
      </c>
      <c r="F212" s="495" t="s">
        <v>574</v>
      </c>
    </row>
    <row r="214" spans="1:9" x14ac:dyDescent="0.25">
      <c r="A214" s="743" t="s">
        <v>1298</v>
      </c>
      <c r="B214" s="743"/>
      <c r="C214" s="743"/>
      <c r="D214" s="743"/>
      <c r="E214" s="743"/>
      <c r="F214" s="743"/>
      <c r="G214" s="743"/>
      <c r="H214" s="743"/>
      <c r="I214" s="743"/>
    </row>
  </sheetData>
  <mergeCells count="91">
    <mergeCell ref="A1:F1"/>
    <mergeCell ref="A4:F4"/>
    <mergeCell ref="A5:A8"/>
    <mergeCell ref="A13:A20"/>
    <mergeCell ref="A24:A25"/>
    <mergeCell ref="A21:A22"/>
    <mergeCell ref="A9:A10"/>
    <mergeCell ref="A11:A12"/>
    <mergeCell ref="A26:F26"/>
    <mergeCell ref="A27:A28"/>
    <mergeCell ref="A29:A30"/>
    <mergeCell ref="A31:A33"/>
    <mergeCell ref="A34:A37"/>
    <mergeCell ref="A38:A39"/>
    <mergeCell ref="A40:A41"/>
    <mergeCell ref="A42:F42"/>
    <mergeCell ref="A44:A46"/>
    <mergeCell ref="A47:A48"/>
    <mergeCell ref="A49:A51"/>
    <mergeCell ref="A52:A57"/>
    <mergeCell ref="A58:A59"/>
    <mergeCell ref="A60:A61"/>
    <mergeCell ref="A73:A77"/>
    <mergeCell ref="A78:A82"/>
    <mergeCell ref="A83:A87"/>
    <mergeCell ref="A62:F62"/>
    <mergeCell ref="A63:A67"/>
    <mergeCell ref="A68:A72"/>
    <mergeCell ref="A88:F88"/>
    <mergeCell ref="A89:A92"/>
    <mergeCell ref="B93:B94"/>
    <mergeCell ref="D93:D94"/>
    <mergeCell ref="E93:E94"/>
    <mergeCell ref="F93:F94"/>
    <mergeCell ref="B95:B99"/>
    <mergeCell ref="E95:E99"/>
    <mergeCell ref="F95:F99"/>
    <mergeCell ref="D96:D99"/>
    <mergeCell ref="A93:A99"/>
    <mergeCell ref="A100:A102"/>
    <mergeCell ref="A103:A104"/>
    <mergeCell ref="A105:A106"/>
    <mergeCell ref="A107:A108"/>
    <mergeCell ref="A109:F109"/>
    <mergeCell ref="A110:A111"/>
    <mergeCell ref="A112:A113"/>
    <mergeCell ref="A114:A115"/>
    <mergeCell ref="A116:A117"/>
    <mergeCell ref="A118:A120"/>
    <mergeCell ref="A129:A131"/>
    <mergeCell ref="A132:A134"/>
    <mergeCell ref="B135:B141"/>
    <mergeCell ref="A135:A147"/>
    <mergeCell ref="A121:A122"/>
    <mergeCell ref="A123:A124"/>
    <mergeCell ref="A125:F125"/>
    <mergeCell ref="A126:A128"/>
    <mergeCell ref="D135:D141"/>
    <mergeCell ref="E135:E141"/>
    <mergeCell ref="F136:F141"/>
    <mergeCell ref="B142:B143"/>
    <mergeCell ref="D142:D143"/>
    <mergeCell ref="E142:E143"/>
    <mergeCell ref="A148:F148"/>
    <mergeCell ref="A149:A157"/>
    <mergeCell ref="A158:A160"/>
    <mergeCell ref="A162:A165"/>
    <mergeCell ref="B144:B145"/>
    <mergeCell ref="C144:C145"/>
    <mergeCell ref="D144:D145"/>
    <mergeCell ref="E144:E145"/>
    <mergeCell ref="B146:B147"/>
    <mergeCell ref="C146:C147"/>
    <mergeCell ref="D146:D147"/>
    <mergeCell ref="E146:E147"/>
    <mergeCell ref="A178:A180"/>
    <mergeCell ref="A181:A182"/>
    <mergeCell ref="A183:F183"/>
    <mergeCell ref="A166:F166"/>
    <mergeCell ref="A167:A169"/>
    <mergeCell ref="A170:A173"/>
    <mergeCell ref="A175:A177"/>
    <mergeCell ref="A214:I214"/>
    <mergeCell ref="A204:A205"/>
    <mergeCell ref="A206:A208"/>
    <mergeCell ref="A209:A212"/>
    <mergeCell ref="A184:A188"/>
    <mergeCell ref="A189:A191"/>
    <mergeCell ref="A192:A193"/>
    <mergeCell ref="A194:A199"/>
    <mergeCell ref="A200:A20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tabSelected="1" zoomScale="70" zoomScaleNormal="70" workbookViewId="0">
      <selection activeCell="D135" sqref="D135"/>
    </sheetView>
  </sheetViews>
  <sheetFormatPr defaultRowHeight="15.75" x14ac:dyDescent="0.25"/>
  <cols>
    <col min="1" max="1" width="21" customWidth="1"/>
    <col min="2" max="2" width="16.25" customWidth="1"/>
    <col min="3" max="3" width="17.25" customWidth="1"/>
    <col min="4" max="4" width="17.75" customWidth="1"/>
    <col min="5" max="5" width="24" customWidth="1"/>
    <col min="6" max="6" width="19.75" customWidth="1"/>
    <col min="7" max="7" width="13.125" customWidth="1"/>
    <col min="8" max="8" width="15.25" customWidth="1"/>
    <col min="9" max="9" width="18.125" customWidth="1"/>
    <col min="10" max="10" width="15.125" customWidth="1"/>
    <col min="11" max="11" width="18.375" customWidth="1"/>
  </cols>
  <sheetData>
    <row r="1" spans="1:11" ht="25.5" customHeight="1" x14ac:dyDescent="0.25">
      <c r="A1" s="775" t="s">
        <v>0</v>
      </c>
      <c r="B1" s="775"/>
      <c r="C1" s="775"/>
      <c r="D1" s="775"/>
      <c r="E1" s="775"/>
      <c r="F1" s="775"/>
      <c r="G1" s="775"/>
      <c r="H1" s="775"/>
      <c r="I1" s="775"/>
      <c r="J1" s="775"/>
      <c r="K1" s="775"/>
    </row>
    <row r="2" spans="1:11" ht="22.5" customHeight="1" thickBot="1" x14ac:dyDescent="0.3">
      <c r="A2" s="1"/>
      <c r="B2" s="1"/>
      <c r="C2" s="1"/>
      <c r="D2" s="1"/>
      <c r="E2" s="1"/>
      <c r="F2" s="1"/>
      <c r="G2" s="2"/>
      <c r="H2" s="1"/>
      <c r="I2" s="1"/>
      <c r="J2" s="1"/>
      <c r="K2" s="1"/>
    </row>
    <row r="3" spans="1:11" ht="24.75" customHeight="1" x14ac:dyDescent="0.25">
      <c r="A3" s="757" t="s">
        <v>1</v>
      </c>
      <c r="B3" s="759" t="s">
        <v>2</v>
      </c>
      <c r="C3" s="760"/>
      <c r="D3" s="760"/>
      <c r="E3" s="760"/>
      <c r="F3" s="760"/>
      <c r="G3" s="777" t="s">
        <v>3</v>
      </c>
      <c r="H3" s="778"/>
      <c r="I3" s="781" t="s">
        <v>4</v>
      </c>
      <c r="J3" s="781" t="s">
        <v>5</v>
      </c>
      <c r="K3" s="782"/>
    </row>
    <row r="4" spans="1:11" ht="24.75" customHeight="1" x14ac:dyDescent="0.25">
      <c r="A4" s="776"/>
      <c r="B4" s="765" t="s">
        <v>6</v>
      </c>
      <c r="C4" s="765" t="s">
        <v>7</v>
      </c>
      <c r="D4" s="765" t="s">
        <v>551</v>
      </c>
      <c r="E4" s="765" t="s">
        <v>8</v>
      </c>
      <c r="F4" s="765" t="s">
        <v>9</v>
      </c>
      <c r="G4" s="779"/>
      <c r="H4" s="780"/>
      <c r="I4" s="765"/>
      <c r="J4" s="765" t="s">
        <v>10</v>
      </c>
      <c r="K4" s="767" t="s">
        <v>11</v>
      </c>
    </row>
    <row r="5" spans="1:11" ht="37.5" customHeight="1" thickBot="1" x14ac:dyDescent="0.3">
      <c r="A5" s="758"/>
      <c r="B5" s="766"/>
      <c r="C5" s="766"/>
      <c r="D5" s="766"/>
      <c r="E5" s="766"/>
      <c r="F5" s="766"/>
      <c r="G5" s="3" t="s">
        <v>12</v>
      </c>
      <c r="H5" s="100" t="s">
        <v>13</v>
      </c>
      <c r="I5" s="766"/>
      <c r="J5" s="766"/>
      <c r="K5" s="768"/>
    </row>
    <row r="6" spans="1:11" ht="26.25" customHeight="1" thickBot="1" x14ac:dyDescent="0.3">
      <c r="A6" s="9" t="s">
        <v>540</v>
      </c>
      <c r="B6" s="508">
        <f t="shared" ref="B6:G6" si="0">SUM(B7:B13)</f>
        <v>0</v>
      </c>
      <c r="C6" s="508">
        <f t="shared" si="0"/>
        <v>56734</v>
      </c>
      <c r="D6" s="508">
        <f t="shared" si="0"/>
        <v>39376</v>
      </c>
      <c r="E6" s="508">
        <f t="shared" si="0"/>
        <v>26833</v>
      </c>
      <c r="F6" s="508">
        <f t="shared" si="0"/>
        <v>65982</v>
      </c>
      <c r="G6" s="508">
        <f t="shared" si="0"/>
        <v>187550</v>
      </c>
      <c r="H6" s="10">
        <f>G6*100/(SUM(B6:F6))</f>
        <v>99.272197962154294</v>
      </c>
      <c r="I6" s="508">
        <f>SUM(I7:I13)</f>
        <v>2334</v>
      </c>
      <c r="J6" s="508">
        <f>SUM(J7:J13)</f>
        <v>2334</v>
      </c>
      <c r="K6" s="509">
        <f>J6*100/I6</f>
        <v>100</v>
      </c>
    </row>
    <row r="7" spans="1:11" s="63" customFormat="1" x14ac:dyDescent="0.25">
      <c r="A7" s="358" t="s">
        <v>14</v>
      </c>
      <c r="B7" s="273"/>
      <c r="C7" s="273">
        <v>56734</v>
      </c>
      <c r="D7" s="273"/>
      <c r="E7" s="273"/>
      <c r="F7" s="273"/>
      <c r="G7" s="122">
        <v>56734</v>
      </c>
      <c r="H7" s="289">
        <v>100</v>
      </c>
      <c r="I7" s="273">
        <v>1125</v>
      </c>
      <c r="J7" s="273">
        <v>1125</v>
      </c>
      <c r="K7" s="507">
        <v>100</v>
      </c>
    </row>
    <row r="8" spans="1:11" s="74" customFormat="1" x14ac:dyDescent="0.25">
      <c r="A8" s="697" t="s">
        <v>1293</v>
      </c>
      <c r="B8" s="550"/>
      <c r="C8" s="550"/>
      <c r="D8" s="550"/>
      <c r="E8" s="550">
        <v>7007</v>
      </c>
      <c r="F8" s="550">
        <v>23093</v>
      </c>
      <c r="G8" s="550">
        <v>29641</v>
      </c>
      <c r="H8" s="551">
        <f t="shared" ref="H8:H13" si="1">G8*100/SUM(B8:F8)</f>
        <v>98.475083056478411</v>
      </c>
      <c r="I8" s="550">
        <v>403</v>
      </c>
      <c r="J8" s="550">
        <v>403</v>
      </c>
      <c r="K8" s="552">
        <f>J8*100/I8</f>
        <v>100</v>
      </c>
    </row>
    <row r="9" spans="1:11" s="80" customFormat="1" x14ac:dyDescent="0.25">
      <c r="A9" s="553" t="s">
        <v>1294</v>
      </c>
      <c r="B9" s="550"/>
      <c r="C9" s="550"/>
      <c r="D9" s="550">
        <v>2867</v>
      </c>
      <c r="E9" s="550">
        <v>593</v>
      </c>
      <c r="F9" s="550">
        <v>1320</v>
      </c>
      <c r="G9" s="551">
        <v>4763</v>
      </c>
      <c r="H9" s="551">
        <f t="shared" si="1"/>
        <v>99.644351464435147</v>
      </c>
      <c r="I9" s="550">
        <v>69</v>
      </c>
      <c r="J9" s="550">
        <v>69</v>
      </c>
      <c r="K9" s="552">
        <f>J9*100/I9</f>
        <v>100</v>
      </c>
    </row>
    <row r="10" spans="1:11" ht="18" customHeight="1" x14ac:dyDescent="0.25">
      <c r="A10" s="120" t="s">
        <v>15</v>
      </c>
      <c r="B10" s="121"/>
      <c r="C10" s="121"/>
      <c r="D10" s="121">
        <v>14373</v>
      </c>
      <c r="E10" s="121">
        <v>4818</v>
      </c>
      <c r="F10" s="121">
        <v>3133</v>
      </c>
      <c r="G10" s="123">
        <v>22303</v>
      </c>
      <c r="H10" s="123">
        <v>99.354213728408041</v>
      </c>
      <c r="I10" s="747" t="s">
        <v>32</v>
      </c>
      <c r="J10" s="748"/>
      <c r="K10" s="749"/>
    </row>
    <row r="11" spans="1:11" x14ac:dyDescent="0.25">
      <c r="A11" s="120" t="s">
        <v>16</v>
      </c>
      <c r="B11" s="121"/>
      <c r="C11" s="121"/>
      <c r="D11" s="121">
        <v>4530</v>
      </c>
      <c r="E11" s="121">
        <v>3477</v>
      </c>
      <c r="F11" s="121">
        <v>14384</v>
      </c>
      <c r="G11" s="123">
        <v>22391</v>
      </c>
      <c r="H11" s="123">
        <f t="shared" si="1"/>
        <v>100</v>
      </c>
      <c r="I11" s="123">
        <v>258</v>
      </c>
      <c r="J11" s="123">
        <v>258</v>
      </c>
      <c r="K11" s="124">
        <f>J11*100/I11</f>
        <v>100</v>
      </c>
    </row>
    <row r="12" spans="1:11" s="80" customFormat="1" x14ac:dyDescent="0.25">
      <c r="A12" s="125" t="s">
        <v>17</v>
      </c>
      <c r="B12" s="126"/>
      <c r="C12" s="121"/>
      <c r="D12" s="127">
        <v>9263</v>
      </c>
      <c r="E12" s="127">
        <v>6427</v>
      </c>
      <c r="F12" s="127">
        <v>13369</v>
      </c>
      <c r="G12" s="123">
        <v>28181</v>
      </c>
      <c r="H12" s="123">
        <v>100</v>
      </c>
      <c r="I12" s="123">
        <v>479</v>
      </c>
      <c r="J12" s="123">
        <v>479</v>
      </c>
      <c r="K12" s="124">
        <f>J12*100/I12</f>
        <v>100</v>
      </c>
    </row>
    <row r="13" spans="1:11" s="80" customFormat="1" ht="19.5" customHeight="1" thickBot="1" x14ac:dyDescent="0.3">
      <c r="A13" s="128" t="s">
        <v>18</v>
      </c>
      <c r="B13" s="129"/>
      <c r="C13" s="129"/>
      <c r="D13" s="129">
        <v>8343</v>
      </c>
      <c r="E13" s="129">
        <v>4511</v>
      </c>
      <c r="F13" s="129">
        <v>10683</v>
      </c>
      <c r="G13" s="127">
        <v>23537</v>
      </c>
      <c r="H13" s="123">
        <f t="shared" si="1"/>
        <v>100</v>
      </c>
      <c r="I13" s="753" t="s">
        <v>32</v>
      </c>
      <c r="J13" s="754"/>
      <c r="K13" s="755"/>
    </row>
    <row r="14" spans="1:11" ht="22.5" customHeight="1" thickBot="1" x14ac:dyDescent="0.3">
      <c r="A14" s="117" t="s">
        <v>541</v>
      </c>
      <c r="B14" s="10">
        <f t="shared" ref="B14:G14" si="2">SUM(B15:B20)</f>
        <v>305439</v>
      </c>
      <c r="C14" s="10">
        <f t="shared" si="2"/>
        <v>0</v>
      </c>
      <c r="D14" s="10">
        <f t="shared" si="2"/>
        <v>111765</v>
      </c>
      <c r="E14" s="10">
        <f t="shared" si="2"/>
        <v>69447</v>
      </c>
      <c r="F14" s="10">
        <f t="shared" si="2"/>
        <v>79432</v>
      </c>
      <c r="G14" s="10">
        <f t="shared" si="2"/>
        <v>560143</v>
      </c>
      <c r="H14" s="10">
        <f>G14*100/(SUM(B14:F14))</f>
        <v>98.950683910309976</v>
      </c>
      <c r="I14" s="10">
        <f>SUM(I15:I20)</f>
        <v>37044</v>
      </c>
      <c r="J14" s="10">
        <f>SUM(J15:J20)</f>
        <v>36850</v>
      </c>
      <c r="K14" s="31">
        <f>J14*100/I14</f>
        <v>99.476298455890287</v>
      </c>
    </row>
    <row r="15" spans="1:11" x14ac:dyDescent="0.25">
      <c r="A15" s="510" t="s">
        <v>19</v>
      </c>
      <c r="B15" s="511"/>
      <c r="C15" s="511"/>
      <c r="D15" s="511">
        <v>28587</v>
      </c>
      <c r="E15" s="511">
        <v>5907</v>
      </c>
      <c r="F15" s="511">
        <v>10253</v>
      </c>
      <c r="G15" s="511">
        <v>43887</v>
      </c>
      <c r="H15" s="289">
        <f>G15*100/SUM(B15:F15)</f>
        <v>98.078083446934997</v>
      </c>
      <c r="I15" s="512">
        <v>599</v>
      </c>
      <c r="J15" s="512">
        <v>599</v>
      </c>
      <c r="K15" s="507">
        <f>J15*100/I15</f>
        <v>100</v>
      </c>
    </row>
    <row r="16" spans="1:11" x14ac:dyDescent="0.25">
      <c r="A16" s="130" t="s">
        <v>21</v>
      </c>
      <c r="B16" s="131"/>
      <c r="C16" s="131"/>
      <c r="D16" s="131">
        <v>12030</v>
      </c>
      <c r="E16" s="131">
        <v>7148</v>
      </c>
      <c r="F16" s="131">
        <v>11197</v>
      </c>
      <c r="G16" s="131">
        <v>29706</v>
      </c>
      <c r="H16" s="123">
        <f>G16*100/SUM(B16:F16)</f>
        <v>97.797530864197526</v>
      </c>
      <c r="I16" s="127">
        <v>436</v>
      </c>
      <c r="J16" s="127">
        <v>340</v>
      </c>
      <c r="K16" s="124">
        <v>77.981651376146786</v>
      </c>
    </row>
    <row r="17" spans="1:11" s="80" customFormat="1" x14ac:dyDescent="0.25">
      <c r="A17" s="130" t="s">
        <v>22</v>
      </c>
      <c r="B17" s="131">
        <v>305439</v>
      </c>
      <c r="C17" s="131"/>
      <c r="D17" s="131"/>
      <c r="E17" s="131"/>
      <c r="F17" s="131"/>
      <c r="G17" s="131">
        <v>305439</v>
      </c>
      <c r="H17" s="123">
        <v>100</v>
      </c>
      <c r="I17" s="127">
        <v>12981</v>
      </c>
      <c r="J17" s="127">
        <v>12894</v>
      </c>
      <c r="K17" s="124">
        <v>99.32</v>
      </c>
    </row>
    <row r="18" spans="1:11" x14ac:dyDescent="0.25">
      <c r="A18" s="130" t="s">
        <v>23</v>
      </c>
      <c r="B18" s="131"/>
      <c r="C18" s="131"/>
      <c r="D18" s="131">
        <v>33030</v>
      </c>
      <c r="E18" s="131">
        <v>43577</v>
      </c>
      <c r="F18" s="131">
        <v>22519</v>
      </c>
      <c r="G18" s="132">
        <v>94715</v>
      </c>
      <c r="H18" s="123">
        <v>95.550107943425544</v>
      </c>
      <c r="I18" s="123">
        <v>2649</v>
      </c>
      <c r="J18" s="123">
        <v>2648</v>
      </c>
      <c r="K18" s="124">
        <v>99.962249905624759</v>
      </c>
    </row>
    <row r="19" spans="1:11" s="80" customFormat="1" x14ac:dyDescent="0.25">
      <c r="A19" s="130" t="s">
        <v>24</v>
      </c>
      <c r="B19" s="131"/>
      <c r="C19" s="131"/>
      <c r="D19" s="131">
        <v>24795</v>
      </c>
      <c r="E19" s="131">
        <v>8549</v>
      </c>
      <c r="F19" s="131">
        <v>18090</v>
      </c>
      <c r="G19" s="131">
        <v>51434</v>
      </c>
      <c r="H19" s="123">
        <v>100</v>
      </c>
      <c r="I19" s="127">
        <v>2612</v>
      </c>
      <c r="J19" s="127">
        <v>2602</v>
      </c>
      <c r="K19" s="124">
        <v>99.6</v>
      </c>
    </row>
    <row r="20" spans="1:11" ht="16.5" thickBot="1" x14ac:dyDescent="0.3">
      <c r="A20" s="125" t="s">
        <v>25</v>
      </c>
      <c r="B20" s="133"/>
      <c r="C20" s="133"/>
      <c r="D20" s="133">
        <v>13323</v>
      </c>
      <c r="E20" s="133">
        <v>4266</v>
      </c>
      <c r="F20" s="133">
        <v>17373</v>
      </c>
      <c r="G20" s="133">
        <v>34962</v>
      </c>
      <c r="H20" s="123">
        <v>100</v>
      </c>
      <c r="I20" s="134">
        <v>17767</v>
      </c>
      <c r="J20" s="134">
        <v>17767</v>
      </c>
      <c r="K20" s="124">
        <v>100</v>
      </c>
    </row>
    <row r="21" spans="1:11" ht="23.25" customHeight="1" thickBot="1" x14ac:dyDescent="0.3">
      <c r="A21" s="9" t="s">
        <v>87</v>
      </c>
      <c r="B21" s="10">
        <f t="shared" ref="B21:G21" si="3">SUM(B22:B28)</f>
        <v>169875</v>
      </c>
      <c r="C21" s="10">
        <f t="shared" si="3"/>
        <v>0</v>
      </c>
      <c r="D21" s="10">
        <f t="shared" si="3"/>
        <v>74628</v>
      </c>
      <c r="E21" s="10">
        <f t="shared" si="3"/>
        <v>55350</v>
      </c>
      <c r="F21" s="10">
        <f t="shared" si="3"/>
        <v>57213</v>
      </c>
      <c r="G21" s="10">
        <f t="shared" si="3"/>
        <v>351823</v>
      </c>
      <c r="H21" s="10">
        <f>G21*100/(SUM(B21:F21))</f>
        <v>98.531644009790909</v>
      </c>
      <c r="I21" s="10">
        <f>SUM(I22:I25,I27:I28)</f>
        <v>5084</v>
      </c>
      <c r="J21" s="10">
        <f>SUM(J22:J25,J27:J28)</f>
        <v>5075</v>
      </c>
      <c r="K21" s="31">
        <f>J21*100/I21</f>
        <v>99.82297403619198</v>
      </c>
    </row>
    <row r="22" spans="1:11" s="80" customFormat="1" x14ac:dyDescent="0.25">
      <c r="A22" s="358" t="s">
        <v>26</v>
      </c>
      <c r="B22" s="273">
        <v>169875</v>
      </c>
      <c r="C22" s="273"/>
      <c r="D22" s="273"/>
      <c r="E22" s="273"/>
      <c r="F22" s="273"/>
      <c r="G22" s="273">
        <v>169875</v>
      </c>
      <c r="H22" s="289">
        <f>G22*100/SUM(B22:F22)</f>
        <v>100</v>
      </c>
      <c r="I22" s="273">
        <v>2314</v>
      </c>
      <c r="J22" s="273">
        <v>2314</v>
      </c>
      <c r="K22" s="507">
        <f>J22*100/I22</f>
        <v>100</v>
      </c>
    </row>
    <row r="23" spans="1:11" s="80" customFormat="1" ht="18.75" customHeight="1" x14ac:dyDescent="0.25">
      <c r="A23" s="120" t="s">
        <v>27</v>
      </c>
      <c r="B23" s="121"/>
      <c r="C23" s="121"/>
      <c r="D23" s="121">
        <v>14818</v>
      </c>
      <c r="E23" s="121">
        <v>23883</v>
      </c>
      <c r="F23" s="121">
        <v>19940</v>
      </c>
      <c r="G23" s="123">
        <v>52595</v>
      </c>
      <c r="H23" s="123">
        <v>99.888392857142861</v>
      </c>
      <c r="I23" s="121">
        <v>508</v>
      </c>
      <c r="J23" s="121">
        <v>508</v>
      </c>
      <c r="K23" s="124">
        <v>100</v>
      </c>
    </row>
    <row r="24" spans="1:11" s="102" customFormat="1" ht="19.5" customHeight="1" x14ac:dyDescent="0.25">
      <c r="A24" s="120" t="s">
        <v>28</v>
      </c>
      <c r="B24" s="121"/>
      <c r="C24" s="121"/>
      <c r="D24" s="121">
        <v>18720</v>
      </c>
      <c r="E24" s="121">
        <v>10883</v>
      </c>
      <c r="F24" s="121">
        <v>11815</v>
      </c>
      <c r="G24" s="123">
        <v>41418</v>
      </c>
      <c r="H24" s="123">
        <f>G24*100/SUM(B24:F24)</f>
        <v>100</v>
      </c>
      <c r="I24" s="123">
        <v>1044</v>
      </c>
      <c r="J24" s="123">
        <v>1044</v>
      </c>
      <c r="K24" s="124">
        <v>100</v>
      </c>
    </row>
    <row r="25" spans="1:11" x14ac:dyDescent="0.25">
      <c r="A25" s="120" t="s">
        <v>29</v>
      </c>
      <c r="B25" s="121"/>
      <c r="C25" s="121"/>
      <c r="D25" s="121"/>
      <c r="E25" s="121">
        <v>4118</v>
      </c>
      <c r="F25" s="121">
        <v>697</v>
      </c>
      <c r="G25" s="123">
        <v>4820</v>
      </c>
      <c r="H25" s="123">
        <v>100</v>
      </c>
      <c r="I25" s="123">
        <v>447</v>
      </c>
      <c r="J25" s="123">
        <v>447</v>
      </c>
      <c r="K25" s="124">
        <v>100</v>
      </c>
    </row>
    <row r="26" spans="1:11" s="63" customFormat="1" x14ac:dyDescent="0.25">
      <c r="A26" s="697" t="s">
        <v>1295</v>
      </c>
      <c r="B26" s="554"/>
      <c r="C26" s="550"/>
      <c r="D26" s="550">
        <v>17121</v>
      </c>
      <c r="E26" s="550"/>
      <c r="F26" s="550"/>
      <c r="G26" s="555">
        <v>17919</v>
      </c>
      <c r="H26" s="551">
        <v>100</v>
      </c>
      <c r="I26" s="769" t="s">
        <v>32</v>
      </c>
      <c r="J26" s="770"/>
      <c r="K26" s="771"/>
    </row>
    <row r="27" spans="1:11" x14ac:dyDescent="0.25">
      <c r="A27" s="697" t="s">
        <v>1296</v>
      </c>
      <c r="B27" s="550"/>
      <c r="C27" s="550"/>
      <c r="D27" s="550">
        <v>6194</v>
      </c>
      <c r="E27" s="550">
        <v>3770</v>
      </c>
      <c r="F27" s="550">
        <v>10076</v>
      </c>
      <c r="G27" s="551">
        <v>20040</v>
      </c>
      <c r="H27" s="551">
        <f>G27*100/SUM(B27:F27)</f>
        <v>100</v>
      </c>
      <c r="I27" s="551">
        <v>335</v>
      </c>
      <c r="J27" s="551">
        <v>326</v>
      </c>
      <c r="K27" s="552">
        <f>J27*100/I27</f>
        <v>97.31343283582089</v>
      </c>
    </row>
    <row r="28" spans="1:11" s="63" customFormat="1" ht="16.5" thickBot="1" x14ac:dyDescent="0.3">
      <c r="A28" s="120" t="s">
        <v>35</v>
      </c>
      <c r="B28" s="121"/>
      <c r="C28" s="121"/>
      <c r="D28" s="121">
        <v>17775</v>
      </c>
      <c r="E28" s="121">
        <v>12696</v>
      </c>
      <c r="F28" s="121">
        <v>14685</v>
      </c>
      <c r="G28" s="123">
        <v>45156</v>
      </c>
      <c r="H28" s="123">
        <v>100</v>
      </c>
      <c r="I28" s="123">
        <v>436</v>
      </c>
      <c r="J28" s="123">
        <v>436</v>
      </c>
      <c r="K28" s="124">
        <v>100</v>
      </c>
    </row>
    <row r="29" spans="1:11" ht="33" customHeight="1" thickBot="1" x14ac:dyDescent="0.3">
      <c r="A29" s="9" t="s">
        <v>88</v>
      </c>
      <c r="B29" s="10">
        <f>SUM(B30:B36)</f>
        <v>0</v>
      </c>
      <c r="C29" s="10">
        <f>SUM(C30:C34)</f>
        <v>0</v>
      </c>
      <c r="D29" s="10">
        <f>SUM(D30:D34)</f>
        <v>74783</v>
      </c>
      <c r="E29" s="10">
        <f>SUM(E30:E34)</f>
        <v>24579</v>
      </c>
      <c r="F29" s="10">
        <f>SUM(F30:F34)</f>
        <v>63166</v>
      </c>
      <c r="G29" s="10">
        <f>SUM(G30:G34)</f>
        <v>162528</v>
      </c>
      <c r="H29" s="10">
        <f>G29*100/(SUM(B29:F29))</f>
        <v>100</v>
      </c>
      <c r="I29" s="10">
        <f>SUM(I30:I34)</f>
        <v>2230</v>
      </c>
      <c r="J29" s="10">
        <f>SUM(J30:J34)</f>
        <v>2230</v>
      </c>
      <c r="K29" s="31">
        <f>J29*100/I29</f>
        <v>100</v>
      </c>
    </row>
    <row r="30" spans="1:11" s="80" customFormat="1" x14ac:dyDescent="0.25">
      <c r="A30" s="358" t="s">
        <v>38</v>
      </c>
      <c r="B30" s="273"/>
      <c r="C30" s="273"/>
      <c r="D30" s="273">
        <v>4408</v>
      </c>
      <c r="E30" s="273">
        <v>893</v>
      </c>
      <c r="F30" s="273">
        <v>6811</v>
      </c>
      <c r="G30" s="289">
        <v>12112</v>
      </c>
      <c r="H30" s="289">
        <f>G30*100/SUM(B30:F30)</f>
        <v>100</v>
      </c>
      <c r="I30" s="289">
        <v>178</v>
      </c>
      <c r="J30" s="289">
        <v>178</v>
      </c>
      <c r="K30" s="507">
        <f t="shared" ref="K30:K38" si="4">J30*100/I30</f>
        <v>100</v>
      </c>
    </row>
    <row r="31" spans="1:11" s="80" customFormat="1" x14ac:dyDescent="0.25">
      <c r="A31" s="120" t="s">
        <v>39</v>
      </c>
      <c r="B31" s="121"/>
      <c r="C31" s="121"/>
      <c r="D31" s="121">
        <v>6253</v>
      </c>
      <c r="E31" s="121">
        <v>580</v>
      </c>
      <c r="F31" s="121">
        <v>5820</v>
      </c>
      <c r="G31" s="123">
        <v>12653</v>
      </c>
      <c r="H31" s="123">
        <v>100</v>
      </c>
      <c r="I31" s="123">
        <v>200</v>
      </c>
      <c r="J31" s="123">
        <v>200</v>
      </c>
      <c r="K31" s="124">
        <v>100</v>
      </c>
    </row>
    <row r="32" spans="1:11" s="63" customFormat="1" x14ac:dyDescent="0.25">
      <c r="A32" s="120" t="s">
        <v>37</v>
      </c>
      <c r="B32" s="121"/>
      <c r="C32" s="122"/>
      <c r="D32" s="121">
        <v>41305</v>
      </c>
      <c r="E32" s="121">
        <v>8368</v>
      </c>
      <c r="F32" s="121">
        <v>12357</v>
      </c>
      <c r="G32" s="123">
        <v>62030</v>
      </c>
      <c r="H32" s="123">
        <f>G32*100/SUM(B32:F32)</f>
        <v>100</v>
      </c>
      <c r="I32" s="123">
        <v>920</v>
      </c>
      <c r="J32" s="123">
        <v>920</v>
      </c>
      <c r="K32" s="124">
        <f t="shared" si="4"/>
        <v>100</v>
      </c>
    </row>
    <row r="33" spans="1:12" s="63" customFormat="1" x14ac:dyDescent="0.25">
      <c r="A33" s="120" t="s">
        <v>40</v>
      </c>
      <c r="B33" s="121"/>
      <c r="C33" s="121"/>
      <c r="D33" s="121">
        <v>6350</v>
      </c>
      <c r="E33" s="121">
        <v>9867</v>
      </c>
      <c r="F33" s="121">
        <v>17517</v>
      </c>
      <c r="G33" s="123">
        <v>33734</v>
      </c>
      <c r="H33" s="123">
        <v>100</v>
      </c>
      <c r="I33" s="123">
        <v>439</v>
      </c>
      <c r="J33" s="123">
        <v>439</v>
      </c>
      <c r="K33" s="124">
        <f t="shared" si="4"/>
        <v>100</v>
      </c>
    </row>
    <row r="34" spans="1:12" s="80" customFormat="1" ht="16.5" thickBot="1" x14ac:dyDescent="0.3">
      <c r="A34" s="135" t="s">
        <v>41</v>
      </c>
      <c r="B34" s="136"/>
      <c r="C34" s="136"/>
      <c r="D34" s="136">
        <v>16467</v>
      </c>
      <c r="E34" s="136">
        <v>4871</v>
      </c>
      <c r="F34" s="136">
        <v>20661</v>
      </c>
      <c r="G34" s="137">
        <v>41999</v>
      </c>
      <c r="H34" s="137">
        <v>100</v>
      </c>
      <c r="I34" s="137">
        <v>493</v>
      </c>
      <c r="J34" s="137">
        <v>493</v>
      </c>
      <c r="K34" s="124">
        <f t="shared" si="4"/>
        <v>100</v>
      </c>
    </row>
    <row r="35" spans="1:12" ht="27" customHeight="1" thickBot="1" x14ac:dyDescent="0.3">
      <c r="A35" s="9" t="s">
        <v>89</v>
      </c>
      <c r="B35" s="10">
        <f t="shared" ref="B35:G35" si="5">SUM(B36:B41)</f>
        <v>0</v>
      </c>
      <c r="C35" s="10">
        <f t="shared" si="5"/>
        <v>88715</v>
      </c>
      <c r="D35" s="10">
        <f t="shared" si="5"/>
        <v>32484</v>
      </c>
      <c r="E35" s="10">
        <f t="shared" si="5"/>
        <v>42865</v>
      </c>
      <c r="F35" s="10">
        <f t="shared" si="5"/>
        <v>66501</v>
      </c>
      <c r="G35" s="10">
        <f t="shared" si="5"/>
        <v>224929</v>
      </c>
      <c r="H35" s="10">
        <f>G35*100/(SUM(B35:F35))</f>
        <v>97.555570012794661</v>
      </c>
      <c r="I35" s="10">
        <f>SUM(I36:I41)</f>
        <v>5554</v>
      </c>
      <c r="J35" s="10">
        <f>SUM(J36:J41)</f>
        <v>3316</v>
      </c>
      <c r="K35" s="31">
        <f>J35*100/I35</f>
        <v>59.704717320849838</v>
      </c>
    </row>
    <row r="36" spans="1:12" s="63" customFormat="1" ht="19.5" customHeight="1" x14ac:dyDescent="0.25">
      <c r="A36" s="358" t="s">
        <v>42</v>
      </c>
      <c r="B36" s="273"/>
      <c r="C36" s="273"/>
      <c r="D36" s="273">
        <v>11800</v>
      </c>
      <c r="E36" s="273">
        <v>2805</v>
      </c>
      <c r="F36" s="273">
        <v>11886</v>
      </c>
      <c r="G36" s="289">
        <v>26491</v>
      </c>
      <c r="H36" s="289">
        <f>G36*100/SUM(B36:F36)</f>
        <v>100</v>
      </c>
      <c r="I36" s="289">
        <v>692</v>
      </c>
      <c r="J36" s="289">
        <v>692</v>
      </c>
      <c r="K36" s="507">
        <v>100</v>
      </c>
    </row>
    <row r="37" spans="1:12" ht="19.5" customHeight="1" x14ac:dyDescent="0.25">
      <c r="A37" s="120" t="s">
        <v>43</v>
      </c>
      <c r="B37" s="121"/>
      <c r="C37" s="121"/>
      <c r="D37" s="121"/>
      <c r="E37" s="121">
        <v>8791</v>
      </c>
      <c r="F37" s="121">
        <v>10172</v>
      </c>
      <c r="G37" s="123">
        <v>18963</v>
      </c>
      <c r="H37" s="123">
        <v>100</v>
      </c>
      <c r="I37" s="123">
        <v>384</v>
      </c>
      <c r="J37" s="123">
        <v>384</v>
      </c>
      <c r="K37" s="124">
        <v>100</v>
      </c>
    </row>
    <row r="38" spans="1:12" s="63" customFormat="1" ht="19.5" customHeight="1" x14ac:dyDescent="0.25">
      <c r="A38" s="120" t="s">
        <v>44</v>
      </c>
      <c r="B38" s="121"/>
      <c r="C38" s="121">
        <v>88715</v>
      </c>
      <c r="D38" s="121"/>
      <c r="E38" s="121"/>
      <c r="F38" s="121"/>
      <c r="G38" s="123">
        <v>83079</v>
      </c>
      <c r="H38" s="123">
        <v>93.647072084765824</v>
      </c>
      <c r="I38" s="123">
        <v>3495</v>
      </c>
      <c r="J38" s="123">
        <v>1257</v>
      </c>
      <c r="K38" s="124">
        <f t="shared" si="4"/>
        <v>35.9656652360515</v>
      </c>
    </row>
    <row r="39" spans="1:12" s="80" customFormat="1" ht="19.5" customHeight="1" x14ac:dyDescent="0.25">
      <c r="A39" s="120" t="s">
        <v>45</v>
      </c>
      <c r="B39" s="121"/>
      <c r="C39" s="121"/>
      <c r="D39" s="121"/>
      <c r="E39" s="121">
        <v>20451</v>
      </c>
      <c r="F39" s="121">
        <v>17008</v>
      </c>
      <c r="G39" s="123">
        <f>SUM(E39:F39)</f>
        <v>37459</v>
      </c>
      <c r="H39" s="123">
        <f>G39*100/SUM(B39:F39)</f>
        <v>100</v>
      </c>
      <c r="I39" s="744" t="s">
        <v>32</v>
      </c>
      <c r="J39" s="745"/>
      <c r="K39" s="746"/>
    </row>
    <row r="40" spans="1:12" ht="19.5" customHeight="1" x14ac:dyDescent="0.25">
      <c r="A40" s="120" t="s">
        <v>46</v>
      </c>
      <c r="B40" s="121"/>
      <c r="C40" s="121"/>
      <c r="D40" s="138">
        <v>8077</v>
      </c>
      <c r="E40" s="138">
        <v>3842</v>
      </c>
      <c r="F40" s="138">
        <v>14891</v>
      </c>
      <c r="G40" s="123">
        <v>26810</v>
      </c>
      <c r="H40" s="123">
        <v>100</v>
      </c>
      <c r="I40" s="123">
        <v>424</v>
      </c>
      <c r="J40" s="123">
        <v>424</v>
      </c>
      <c r="K40" s="124">
        <v>100</v>
      </c>
      <c r="L40" s="74"/>
    </row>
    <row r="41" spans="1:12" s="80" customFormat="1" ht="19.149999999999999" customHeight="1" thickBot="1" x14ac:dyDescent="0.3">
      <c r="A41" s="128" t="s">
        <v>47</v>
      </c>
      <c r="B41" s="129"/>
      <c r="C41" s="129"/>
      <c r="D41" s="129">
        <v>12607</v>
      </c>
      <c r="E41" s="129">
        <v>6976</v>
      </c>
      <c r="F41" s="129">
        <v>12544</v>
      </c>
      <c r="G41" s="139">
        <v>32127</v>
      </c>
      <c r="H41" s="123">
        <v>100</v>
      </c>
      <c r="I41" s="139">
        <v>559</v>
      </c>
      <c r="J41" s="139">
        <v>559</v>
      </c>
      <c r="K41" s="124">
        <v>100</v>
      </c>
    </row>
    <row r="42" spans="1:12" ht="27" customHeight="1" thickBot="1" x14ac:dyDescent="0.3">
      <c r="A42" s="9" t="s">
        <v>90</v>
      </c>
      <c r="B42" s="10">
        <f t="shared" ref="B42:G42" si="6">SUM(B43:B49)</f>
        <v>111991</v>
      </c>
      <c r="C42" s="10">
        <f t="shared" si="6"/>
        <v>0</v>
      </c>
      <c r="D42" s="10">
        <f t="shared" si="6"/>
        <v>63817</v>
      </c>
      <c r="E42" s="10">
        <f t="shared" si="6"/>
        <v>37098</v>
      </c>
      <c r="F42" s="10">
        <f t="shared" si="6"/>
        <v>83394</v>
      </c>
      <c r="G42" s="10">
        <f t="shared" si="6"/>
        <v>293509</v>
      </c>
      <c r="H42" s="10">
        <f>G42*100/(SUM(B42:F42))</f>
        <v>99.058049274384075</v>
      </c>
      <c r="I42" s="10">
        <f>SUM(I43:I46,I47:I49)</f>
        <v>9236</v>
      </c>
      <c r="J42" s="10">
        <f>SUM(J43:J46,J47:J49)</f>
        <v>9201</v>
      </c>
      <c r="K42" s="31">
        <f>J42*100/I42</f>
        <v>99.621048072758768</v>
      </c>
    </row>
    <row r="43" spans="1:12" ht="21" customHeight="1" x14ac:dyDescent="0.25">
      <c r="A43" s="358" t="s">
        <v>48</v>
      </c>
      <c r="B43" s="273"/>
      <c r="C43" s="273"/>
      <c r="D43" s="273">
        <v>11552</v>
      </c>
      <c r="E43" s="273">
        <v>3899</v>
      </c>
      <c r="F43" s="273">
        <v>6794</v>
      </c>
      <c r="G43" s="289">
        <v>22202</v>
      </c>
      <c r="H43" s="289">
        <v>100</v>
      </c>
      <c r="I43" s="289">
        <v>401</v>
      </c>
      <c r="J43" s="289">
        <v>401</v>
      </c>
      <c r="K43" s="507">
        <v>100</v>
      </c>
    </row>
    <row r="44" spans="1:12" ht="21" customHeight="1" x14ac:dyDescent="0.25">
      <c r="A44" s="120" t="s">
        <v>49</v>
      </c>
      <c r="B44" s="121"/>
      <c r="C44" s="121"/>
      <c r="D44" s="140">
        <v>10577</v>
      </c>
      <c r="E44" s="121">
        <v>771</v>
      </c>
      <c r="F44" s="121">
        <v>12724</v>
      </c>
      <c r="G44" s="123">
        <v>24056</v>
      </c>
      <c r="H44" s="123">
        <v>0.99929999999999997</v>
      </c>
      <c r="I44" s="123">
        <v>488</v>
      </c>
      <c r="J44" s="123">
        <v>488</v>
      </c>
      <c r="K44" s="124">
        <v>100</v>
      </c>
    </row>
    <row r="45" spans="1:12" ht="21" customHeight="1" x14ac:dyDescent="0.25">
      <c r="A45" s="120" t="s">
        <v>50</v>
      </c>
      <c r="B45" s="121"/>
      <c r="C45" s="121"/>
      <c r="D45" s="121">
        <v>8650</v>
      </c>
      <c r="E45" s="121">
        <v>3841</v>
      </c>
      <c r="F45" s="121">
        <v>17803</v>
      </c>
      <c r="G45" s="121">
        <v>30043</v>
      </c>
      <c r="H45" s="123">
        <v>0.99171453093021722</v>
      </c>
      <c r="I45" s="121">
        <v>1296</v>
      </c>
      <c r="J45" s="121">
        <v>1296</v>
      </c>
      <c r="K45" s="141">
        <v>100</v>
      </c>
    </row>
    <row r="46" spans="1:12" ht="21" customHeight="1" x14ac:dyDescent="0.25">
      <c r="A46" s="120" t="s">
        <v>52</v>
      </c>
      <c r="B46" s="121"/>
      <c r="C46" s="121"/>
      <c r="D46" s="121">
        <v>4878</v>
      </c>
      <c r="E46" s="121">
        <v>4577</v>
      </c>
      <c r="F46" s="121">
        <v>14172</v>
      </c>
      <c r="G46" s="123">
        <v>21856</v>
      </c>
      <c r="H46" s="123">
        <f>G46*100/SUM(B46:F46)</f>
        <v>92.504338257078771</v>
      </c>
      <c r="I46" s="121">
        <v>463</v>
      </c>
      <c r="J46" s="121">
        <v>463</v>
      </c>
      <c r="K46" s="142">
        <v>100</v>
      </c>
    </row>
    <row r="47" spans="1:12" ht="21" customHeight="1" x14ac:dyDescent="0.25">
      <c r="A47" s="120" t="s">
        <v>54</v>
      </c>
      <c r="B47" s="121"/>
      <c r="C47" s="121"/>
      <c r="D47" s="121">
        <v>16631</v>
      </c>
      <c r="E47" s="121">
        <v>8073</v>
      </c>
      <c r="F47" s="121">
        <v>15041</v>
      </c>
      <c r="G47" s="123">
        <v>39643</v>
      </c>
      <c r="H47" s="123">
        <v>100</v>
      </c>
      <c r="I47" s="123">
        <v>530</v>
      </c>
      <c r="J47" s="123">
        <v>530</v>
      </c>
      <c r="K47" s="124">
        <v>100</v>
      </c>
    </row>
    <row r="48" spans="1:12" ht="21" customHeight="1" x14ac:dyDescent="0.25">
      <c r="A48" s="120" t="s">
        <v>56</v>
      </c>
      <c r="B48" s="121">
        <v>111991</v>
      </c>
      <c r="C48" s="121"/>
      <c r="D48" s="121"/>
      <c r="E48" s="121"/>
      <c r="F48" s="121"/>
      <c r="G48" s="123">
        <v>111985</v>
      </c>
      <c r="H48" s="123">
        <v>100</v>
      </c>
      <c r="I48" s="123">
        <v>4126</v>
      </c>
      <c r="J48" s="123">
        <v>4126</v>
      </c>
      <c r="K48" s="124">
        <v>100</v>
      </c>
    </row>
    <row r="49" spans="1:11" ht="21" customHeight="1" thickBot="1" x14ac:dyDescent="0.3">
      <c r="A49" s="120" t="s">
        <v>57</v>
      </c>
      <c r="B49" s="121"/>
      <c r="C49" s="121"/>
      <c r="D49" s="121">
        <v>11529</v>
      </c>
      <c r="E49" s="121">
        <v>15937</v>
      </c>
      <c r="F49" s="121">
        <v>16860</v>
      </c>
      <c r="G49" s="123">
        <v>43724</v>
      </c>
      <c r="H49" s="123">
        <v>99</v>
      </c>
      <c r="I49" s="143">
        <v>1932</v>
      </c>
      <c r="J49" s="143">
        <v>1897</v>
      </c>
      <c r="K49" s="124">
        <v>98.188405797101453</v>
      </c>
    </row>
    <row r="50" spans="1:11" ht="23.25" customHeight="1" thickBot="1" x14ac:dyDescent="0.3">
      <c r="A50" s="9" t="s">
        <v>93</v>
      </c>
      <c r="B50" s="10">
        <f>SUM(B51:B54)</f>
        <v>0</v>
      </c>
      <c r="C50" s="10">
        <f t="shared" ref="C50:J50" si="7">SUM(C51:C54)</f>
        <v>0</v>
      </c>
      <c r="D50" s="10">
        <f t="shared" si="7"/>
        <v>42763</v>
      </c>
      <c r="E50" s="10">
        <f t="shared" si="7"/>
        <v>17447</v>
      </c>
      <c r="F50" s="10">
        <f t="shared" si="7"/>
        <v>48174</v>
      </c>
      <c r="G50" s="10">
        <f t="shared" si="7"/>
        <v>108113</v>
      </c>
      <c r="H50" s="10">
        <f>G50*100/SUM(B50:F50)</f>
        <v>99.749963094183641</v>
      </c>
      <c r="I50" s="10">
        <f t="shared" si="7"/>
        <v>2036</v>
      </c>
      <c r="J50" s="10">
        <f t="shared" si="7"/>
        <v>2036</v>
      </c>
      <c r="K50" s="31">
        <f>J50*100/I50</f>
        <v>100</v>
      </c>
    </row>
    <row r="51" spans="1:11" ht="20.25" customHeight="1" x14ac:dyDescent="0.25">
      <c r="A51" s="273" t="s">
        <v>20</v>
      </c>
      <c r="B51" s="511"/>
      <c r="C51" s="511"/>
      <c r="D51" s="511">
        <v>10971</v>
      </c>
      <c r="E51" s="511">
        <v>5800</v>
      </c>
      <c r="F51" s="511">
        <v>12473</v>
      </c>
      <c r="G51" s="511">
        <v>29116</v>
      </c>
      <c r="H51" s="289">
        <f>G51*100/SUM(B51:F51)</f>
        <v>99.562303378470801</v>
      </c>
      <c r="I51" s="512">
        <v>605</v>
      </c>
      <c r="J51" s="512">
        <v>605</v>
      </c>
      <c r="K51" s="507">
        <v>100</v>
      </c>
    </row>
    <row r="52" spans="1:11" ht="20.25" customHeight="1" x14ac:dyDescent="0.25">
      <c r="A52" s="121" t="s">
        <v>30</v>
      </c>
      <c r="B52" s="121"/>
      <c r="C52" s="121"/>
      <c r="D52" s="121">
        <v>1780</v>
      </c>
      <c r="E52" s="121">
        <v>2337</v>
      </c>
      <c r="F52" s="121">
        <v>5307</v>
      </c>
      <c r="G52" s="123">
        <v>9408</v>
      </c>
      <c r="H52" s="123">
        <v>99.830220713073004</v>
      </c>
      <c r="I52" s="123">
        <v>202</v>
      </c>
      <c r="J52" s="123">
        <v>202</v>
      </c>
      <c r="K52" s="124">
        <v>100</v>
      </c>
    </row>
    <row r="53" spans="1:11" ht="20.25" customHeight="1" x14ac:dyDescent="0.25">
      <c r="A53" s="121" t="s">
        <v>34</v>
      </c>
      <c r="B53" s="121"/>
      <c r="C53" s="121"/>
      <c r="D53" s="121">
        <v>5033</v>
      </c>
      <c r="E53" s="121">
        <v>4364</v>
      </c>
      <c r="F53" s="121">
        <v>16261</v>
      </c>
      <c r="G53" s="123">
        <v>25580</v>
      </c>
      <c r="H53" s="123">
        <v>99.696001247174365</v>
      </c>
      <c r="I53" s="123">
        <v>538</v>
      </c>
      <c r="J53" s="123">
        <v>538</v>
      </c>
      <c r="K53" s="124">
        <v>100</v>
      </c>
    </row>
    <row r="54" spans="1:11" ht="20.25" customHeight="1" thickBot="1" x14ac:dyDescent="0.3">
      <c r="A54" s="136" t="s">
        <v>36</v>
      </c>
      <c r="B54" s="136"/>
      <c r="C54" s="136"/>
      <c r="D54" s="136">
        <v>24979</v>
      </c>
      <c r="E54" s="136">
        <v>4946</v>
      </c>
      <c r="F54" s="136">
        <v>14133</v>
      </c>
      <c r="G54" s="137">
        <v>44009</v>
      </c>
      <c r="H54" s="123">
        <v>99.888782967905939</v>
      </c>
      <c r="I54" s="139">
        <v>691</v>
      </c>
      <c r="J54" s="139">
        <v>691</v>
      </c>
      <c r="K54" s="124">
        <v>100</v>
      </c>
    </row>
    <row r="55" spans="1:11" ht="24" customHeight="1" thickBot="1" x14ac:dyDescent="0.3">
      <c r="A55" s="9" t="s">
        <v>542</v>
      </c>
      <c r="B55" s="10">
        <f t="shared" ref="B55:G55" si="8">SUM(B56:B59)</f>
        <v>0</v>
      </c>
      <c r="C55" s="10">
        <f t="shared" si="8"/>
        <v>0</v>
      </c>
      <c r="D55" s="10">
        <f t="shared" si="8"/>
        <v>84139</v>
      </c>
      <c r="E55" s="10">
        <f t="shared" si="8"/>
        <v>17867</v>
      </c>
      <c r="F55" s="10">
        <f t="shared" si="8"/>
        <v>43399</v>
      </c>
      <c r="G55" s="10">
        <f t="shared" si="8"/>
        <v>143885</v>
      </c>
      <c r="H55" s="10">
        <f>G55*100/(SUM(B55:F55))</f>
        <v>98.954643925587149</v>
      </c>
      <c r="I55" s="10">
        <f>SUM(I56:I58)</f>
        <v>2457</v>
      </c>
      <c r="J55" s="10">
        <f>SUM(J56:J58)</f>
        <v>2436</v>
      </c>
      <c r="K55" s="31">
        <f>J55*100/I55</f>
        <v>99.145299145299148</v>
      </c>
    </row>
    <row r="56" spans="1:11" s="97" customFormat="1" ht="20.25" customHeight="1" x14ac:dyDescent="0.25">
      <c r="A56" s="273" t="s">
        <v>51</v>
      </c>
      <c r="B56" s="273"/>
      <c r="C56" s="273"/>
      <c r="D56" s="273">
        <v>36825</v>
      </c>
      <c r="E56" s="273">
        <v>3496</v>
      </c>
      <c r="F56" s="273">
        <v>13116</v>
      </c>
      <c r="G56" s="289">
        <v>52521</v>
      </c>
      <c r="H56" s="289">
        <v>98.285831914216743</v>
      </c>
      <c r="I56" s="289">
        <v>1457</v>
      </c>
      <c r="J56" s="289">
        <v>1436</v>
      </c>
      <c r="K56" s="507">
        <v>98.558682223747425</v>
      </c>
    </row>
    <row r="57" spans="1:11" ht="20.25" customHeight="1" x14ac:dyDescent="0.25">
      <c r="A57" s="121" t="s">
        <v>53</v>
      </c>
      <c r="B57" s="121"/>
      <c r="C57" s="121"/>
      <c r="D57" s="121">
        <v>20041</v>
      </c>
      <c r="E57" s="121">
        <v>6503</v>
      </c>
      <c r="F57" s="121">
        <v>11607</v>
      </c>
      <c r="G57" s="123">
        <v>37726</v>
      </c>
      <c r="H57" s="123">
        <f>G57*100/SUM(B57:F57)</f>
        <v>98.886005609289398</v>
      </c>
      <c r="I57" s="121">
        <v>863</v>
      </c>
      <c r="J57" s="121">
        <v>863</v>
      </c>
      <c r="K57" s="124">
        <v>100</v>
      </c>
    </row>
    <row r="58" spans="1:11" s="97" customFormat="1" ht="20.25" customHeight="1" x14ac:dyDescent="0.25">
      <c r="A58" s="121" t="s">
        <v>55</v>
      </c>
      <c r="B58" s="121"/>
      <c r="C58" s="121"/>
      <c r="D58" s="121">
        <v>3251</v>
      </c>
      <c r="E58" s="121">
        <v>558</v>
      </c>
      <c r="F58" s="121">
        <v>4882</v>
      </c>
      <c r="G58" s="123">
        <v>8512</v>
      </c>
      <c r="H58" s="123">
        <f>G58*100/SUM(B58:F58)</f>
        <v>97.940398112990451</v>
      </c>
      <c r="I58" s="121">
        <v>137</v>
      </c>
      <c r="J58" s="121">
        <v>137</v>
      </c>
      <c r="K58" s="124">
        <f>J58*100/I58</f>
        <v>100</v>
      </c>
    </row>
    <row r="59" spans="1:11" s="97" customFormat="1" ht="20.25" customHeight="1" thickBot="1" x14ac:dyDescent="0.3">
      <c r="A59" s="129" t="s">
        <v>58</v>
      </c>
      <c r="B59" s="129"/>
      <c r="C59" s="129"/>
      <c r="D59" s="129">
        <v>24022</v>
      </c>
      <c r="E59" s="129">
        <v>7310</v>
      </c>
      <c r="F59" s="129">
        <v>13794</v>
      </c>
      <c r="G59" s="139">
        <v>45126</v>
      </c>
      <c r="H59" s="123">
        <v>100</v>
      </c>
      <c r="I59" s="753" t="s">
        <v>32</v>
      </c>
      <c r="J59" s="754"/>
      <c r="K59" s="755"/>
    </row>
    <row r="60" spans="1:11" ht="23.25" customHeight="1" thickBot="1" x14ac:dyDescent="0.3">
      <c r="A60" s="9" t="s">
        <v>543</v>
      </c>
      <c r="B60" s="10">
        <f t="shared" ref="B60:G60" si="9">SUM(B61:B66)</f>
        <v>0</v>
      </c>
      <c r="C60" s="10">
        <f t="shared" si="9"/>
        <v>0</v>
      </c>
      <c r="D60" s="10">
        <f>SUM(D61:D66)</f>
        <v>78405</v>
      </c>
      <c r="E60" s="10">
        <f>SUM(E61:E66)</f>
        <v>8053</v>
      </c>
      <c r="F60" s="10">
        <f>SUM(F61:F66)</f>
        <v>58297</v>
      </c>
      <c r="G60" s="10">
        <f t="shared" si="9"/>
        <v>141634</v>
      </c>
      <c r="H60" s="10">
        <f>G60*100/(SUM(B60:F60))</f>
        <v>97.843943214396745</v>
      </c>
      <c r="I60" s="10">
        <f>SUM(I61:I66)</f>
        <v>2599</v>
      </c>
      <c r="J60" s="10">
        <f>SUM(J61:J66)</f>
        <v>2397</v>
      </c>
      <c r="K60" s="31">
        <f>J60*100/I60</f>
        <v>92.227779915352059</v>
      </c>
    </row>
    <row r="61" spans="1:11" ht="21" customHeight="1" x14ac:dyDescent="0.25">
      <c r="A61" s="358" t="s">
        <v>59</v>
      </c>
      <c r="B61" s="273"/>
      <c r="C61" s="273"/>
      <c r="D61" s="273">
        <v>9379</v>
      </c>
      <c r="E61" s="273">
        <v>1971</v>
      </c>
      <c r="F61" s="273">
        <v>15255</v>
      </c>
      <c r="G61" s="289">
        <v>26010</v>
      </c>
      <c r="H61" s="289">
        <v>97.8</v>
      </c>
      <c r="I61" s="289">
        <v>475</v>
      </c>
      <c r="J61" s="289">
        <v>445</v>
      </c>
      <c r="K61" s="507">
        <v>93.68</v>
      </c>
    </row>
    <row r="62" spans="1:11" ht="21" customHeight="1" x14ac:dyDescent="0.25">
      <c r="A62" s="120" t="s">
        <v>60</v>
      </c>
      <c r="B62" s="121"/>
      <c r="C62" s="121"/>
      <c r="D62" s="121">
        <v>5321</v>
      </c>
      <c r="E62" s="121">
        <v>2870</v>
      </c>
      <c r="F62" s="123">
        <v>6923</v>
      </c>
      <c r="G62" s="144">
        <v>14653</v>
      </c>
      <c r="H62" s="123">
        <v>96.949847823210263</v>
      </c>
      <c r="I62" s="747" t="s">
        <v>32</v>
      </c>
      <c r="J62" s="748"/>
      <c r="K62" s="749"/>
    </row>
    <row r="63" spans="1:11" s="74" customFormat="1" ht="21" customHeight="1" x14ac:dyDescent="0.25">
      <c r="A63" s="120" t="s">
        <v>61</v>
      </c>
      <c r="B63" s="121"/>
      <c r="C63" s="121"/>
      <c r="D63" s="121">
        <v>5872</v>
      </c>
      <c r="E63" s="121">
        <v>589</v>
      </c>
      <c r="F63" s="121">
        <v>13205</v>
      </c>
      <c r="G63" s="123">
        <v>19635</v>
      </c>
      <c r="H63" s="123">
        <v>100</v>
      </c>
      <c r="I63" s="123">
        <v>622</v>
      </c>
      <c r="J63" s="123">
        <v>622</v>
      </c>
      <c r="K63" s="124">
        <v>100</v>
      </c>
    </row>
    <row r="64" spans="1:11" ht="21" customHeight="1" x14ac:dyDescent="0.25">
      <c r="A64" s="120" t="s">
        <v>62</v>
      </c>
      <c r="B64" s="121"/>
      <c r="C64" s="121"/>
      <c r="D64" s="121">
        <v>27788</v>
      </c>
      <c r="E64" s="121">
        <v>1229</v>
      </c>
      <c r="F64" s="122">
        <v>13439</v>
      </c>
      <c r="G64" s="123">
        <v>40833</v>
      </c>
      <c r="H64" s="123">
        <v>99.04431561840542</v>
      </c>
      <c r="I64" s="123">
        <v>720</v>
      </c>
      <c r="J64" s="123">
        <v>694</v>
      </c>
      <c r="K64" s="124">
        <v>96.388888888888886</v>
      </c>
    </row>
    <row r="65" spans="1:11" ht="21" customHeight="1" x14ac:dyDescent="0.25">
      <c r="A65" s="120" t="s">
        <v>63</v>
      </c>
      <c r="B65" s="121"/>
      <c r="C65" s="121"/>
      <c r="D65" s="121">
        <v>23430</v>
      </c>
      <c r="E65" s="121"/>
      <c r="F65" s="121">
        <v>55</v>
      </c>
      <c r="G65" s="123">
        <v>23430</v>
      </c>
      <c r="H65" s="123">
        <v>99.77</v>
      </c>
      <c r="I65" s="123">
        <v>460</v>
      </c>
      <c r="J65" s="123">
        <v>331</v>
      </c>
      <c r="K65" s="124">
        <v>71.959999999999994</v>
      </c>
    </row>
    <row r="66" spans="1:11" s="74" customFormat="1" ht="21" customHeight="1" thickBot="1" x14ac:dyDescent="0.3">
      <c r="A66" s="135" t="s">
        <v>64</v>
      </c>
      <c r="B66" s="136"/>
      <c r="C66" s="136"/>
      <c r="D66" s="136">
        <v>6615</v>
      </c>
      <c r="E66" s="136">
        <v>1394</v>
      </c>
      <c r="F66" s="136">
        <v>9420</v>
      </c>
      <c r="G66" s="137">
        <v>17073</v>
      </c>
      <c r="H66" s="123">
        <v>98</v>
      </c>
      <c r="I66" s="137">
        <v>322</v>
      </c>
      <c r="J66" s="137">
        <v>305</v>
      </c>
      <c r="K66" s="124">
        <v>95</v>
      </c>
    </row>
    <row r="67" spans="1:11" ht="24.75" customHeight="1" thickBot="1" x14ac:dyDescent="0.3">
      <c r="A67" s="9" t="s">
        <v>544</v>
      </c>
      <c r="B67" s="10">
        <f t="shared" ref="B67:G67" si="10">SUM(B68:B75)</f>
        <v>546287</v>
      </c>
      <c r="C67" s="10">
        <f t="shared" si="10"/>
        <v>0</v>
      </c>
      <c r="D67" s="10">
        <f t="shared" si="10"/>
        <v>107710</v>
      </c>
      <c r="E67" s="10">
        <f t="shared" si="10"/>
        <v>62048</v>
      </c>
      <c r="F67" s="10">
        <f t="shared" si="10"/>
        <v>105399</v>
      </c>
      <c r="G67" s="10">
        <f t="shared" si="10"/>
        <v>785961</v>
      </c>
      <c r="H67" s="10">
        <f>G67*100/SUM(B67:F67)</f>
        <v>95.680411567921851</v>
      </c>
      <c r="I67" s="10">
        <f>SUM(I68:I75)</f>
        <v>2001</v>
      </c>
      <c r="J67" s="10">
        <f>SUM(J68:J75)</f>
        <v>2001</v>
      </c>
      <c r="K67" s="31">
        <f>J67*100/I67</f>
        <v>100</v>
      </c>
    </row>
    <row r="68" spans="1:11" s="97" customFormat="1" ht="21.75" customHeight="1" x14ac:dyDescent="0.25">
      <c r="A68" s="358" t="s">
        <v>65</v>
      </c>
      <c r="B68" s="273"/>
      <c r="C68" s="273"/>
      <c r="D68" s="273">
        <v>17813</v>
      </c>
      <c r="E68" s="273">
        <v>1066</v>
      </c>
      <c r="F68" s="273">
        <v>4842</v>
      </c>
      <c r="G68" s="289">
        <v>23050</v>
      </c>
      <c r="H68" s="289">
        <v>97</v>
      </c>
      <c r="I68" s="772" t="s">
        <v>32</v>
      </c>
      <c r="J68" s="773"/>
      <c r="K68" s="774"/>
    </row>
    <row r="69" spans="1:11" s="74" customFormat="1" ht="21.75" customHeight="1" x14ac:dyDescent="0.25">
      <c r="A69" s="697" t="s">
        <v>1297</v>
      </c>
      <c r="B69" s="550"/>
      <c r="C69" s="550"/>
      <c r="D69" s="550">
        <v>10538</v>
      </c>
      <c r="E69" s="550">
        <v>7082</v>
      </c>
      <c r="F69" s="550">
        <v>17779</v>
      </c>
      <c r="G69" s="551">
        <v>35499</v>
      </c>
      <c r="H69" s="551">
        <f>G69*100/SUM(B69:F69)</f>
        <v>100.28249385575863</v>
      </c>
      <c r="I69" s="551">
        <v>330</v>
      </c>
      <c r="J69" s="551">
        <v>330</v>
      </c>
      <c r="K69" s="552">
        <v>100</v>
      </c>
    </row>
    <row r="70" spans="1:11" ht="21.75" customHeight="1" x14ac:dyDescent="0.25">
      <c r="A70" s="120" t="s">
        <v>67</v>
      </c>
      <c r="B70" s="121"/>
      <c r="C70" s="121"/>
      <c r="D70" s="145">
        <v>6150</v>
      </c>
      <c r="E70" s="121">
        <v>1384</v>
      </c>
      <c r="F70" s="121">
        <v>9924</v>
      </c>
      <c r="G70" s="123">
        <v>15944</v>
      </c>
      <c r="H70" s="123">
        <v>91.338221814848765</v>
      </c>
      <c r="I70" s="747" t="s">
        <v>32</v>
      </c>
      <c r="J70" s="748"/>
      <c r="K70" s="749"/>
    </row>
    <row r="71" spans="1:11" s="74" customFormat="1" ht="21.75" customHeight="1" x14ac:dyDescent="0.25">
      <c r="A71" s="120" t="s">
        <v>68</v>
      </c>
      <c r="B71" s="121"/>
      <c r="C71" s="121"/>
      <c r="D71" s="121">
        <v>14699</v>
      </c>
      <c r="E71" s="121">
        <v>609</v>
      </c>
      <c r="F71" s="121">
        <v>8585</v>
      </c>
      <c r="G71" s="123">
        <v>23893</v>
      </c>
      <c r="H71" s="123">
        <v>100</v>
      </c>
      <c r="I71" s="123">
        <v>350</v>
      </c>
      <c r="J71" s="123">
        <v>350</v>
      </c>
      <c r="K71" s="124">
        <v>100</v>
      </c>
    </row>
    <row r="72" spans="1:11" s="74" customFormat="1" ht="21.75" customHeight="1" x14ac:dyDescent="0.25">
      <c r="A72" s="120" t="s">
        <v>69</v>
      </c>
      <c r="B72" s="121"/>
      <c r="C72" s="121"/>
      <c r="D72" s="121">
        <v>17412</v>
      </c>
      <c r="E72" s="121">
        <v>6564</v>
      </c>
      <c r="F72" s="121">
        <v>10186</v>
      </c>
      <c r="G72" s="123">
        <v>33541</v>
      </c>
      <c r="H72" s="123">
        <f>G72*100/SUM(B72:F72)</f>
        <v>98.182190738247172</v>
      </c>
      <c r="I72" s="747" t="s">
        <v>32</v>
      </c>
      <c r="J72" s="748"/>
      <c r="K72" s="749"/>
    </row>
    <row r="73" spans="1:11" s="74" customFormat="1" ht="21.75" customHeight="1" x14ac:dyDescent="0.25">
      <c r="A73" s="120" t="s">
        <v>70</v>
      </c>
      <c r="B73" s="121"/>
      <c r="C73" s="121"/>
      <c r="D73" s="121">
        <v>22636</v>
      </c>
      <c r="E73" s="121">
        <v>4041</v>
      </c>
      <c r="F73" s="121">
        <v>11579</v>
      </c>
      <c r="G73" s="146">
        <v>38256</v>
      </c>
      <c r="H73" s="147">
        <v>100</v>
      </c>
      <c r="I73" s="130">
        <v>395</v>
      </c>
      <c r="J73" s="130">
        <v>395</v>
      </c>
      <c r="K73" s="130">
        <v>100</v>
      </c>
    </row>
    <row r="74" spans="1:11" ht="21.75" customHeight="1" x14ac:dyDescent="0.25">
      <c r="A74" s="120" t="s">
        <v>71</v>
      </c>
      <c r="B74" s="148">
        <v>546287</v>
      </c>
      <c r="C74" s="121"/>
      <c r="D74" s="121"/>
      <c r="E74" s="121"/>
      <c r="F74" s="121"/>
      <c r="G74" s="149">
        <v>513510</v>
      </c>
      <c r="H74" s="147">
        <v>94</v>
      </c>
      <c r="I74" s="747" t="s">
        <v>32</v>
      </c>
      <c r="J74" s="748"/>
      <c r="K74" s="749"/>
    </row>
    <row r="75" spans="1:11" s="74" customFormat="1" ht="21.75" customHeight="1" thickBot="1" x14ac:dyDescent="0.3">
      <c r="A75" s="135" t="s">
        <v>72</v>
      </c>
      <c r="B75" s="136"/>
      <c r="C75" s="136"/>
      <c r="D75" s="121">
        <v>18462</v>
      </c>
      <c r="E75" s="121">
        <v>41302</v>
      </c>
      <c r="F75" s="121">
        <v>42504</v>
      </c>
      <c r="G75" s="123">
        <v>102268</v>
      </c>
      <c r="H75" s="123">
        <v>100</v>
      </c>
      <c r="I75" s="121">
        <v>926</v>
      </c>
      <c r="J75" s="121">
        <v>926</v>
      </c>
      <c r="K75" s="142">
        <v>100</v>
      </c>
    </row>
    <row r="76" spans="1:11" ht="24" customHeight="1" thickBot="1" x14ac:dyDescent="0.3">
      <c r="A76" s="9" t="s">
        <v>73</v>
      </c>
      <c r="B76" s="10">
        <f t="shared" ref="B76:G76" si="11">SUM(B6,B14,B21,B29,B35,B42,B50,B55,B60,B67)</f>
        <v>1133592</v>
      </c>
      <c r="C76" s="10">
        <f t="shared" si="11"/>
        <v>145449</v>
      </c>
      <c r="D76" s="10">
        <f t="shared" si="11"/>
        <v>709870</v>
      </c>
      <c r="E76" s="10">
        <f t="shared" si="11"/>
        <v>361587</v>
      </c>
      <c r="F76" s="10">
        <f t="shared" si="11"/>
        <v>670957</v>
      </c>
      <c r="G76" s="10">
        <f t="shared" si="11"/>
        <v>2960075</v>
      </c>
      <c r="H76" s="10">
        <f>G76*100/(SUM(B76:F76))</f>
        <v>97.968528407671144</v>
      </c>
      <c r="I76" s="10">
        <f>SUM(I6,I14,I21,I29,I35,I42,I50,I55,I60,I67)</f>
        <v>70575</v>
      </c>
      <c r="J76" s="10">
        <f>SUM(J6,J14,J21,J29,J35,J42,J50,J55,J60,J67)</f>
        <v>67876</v>
      </c>
      <c r="K76" s="31">
        <f>J76*100/I76</f>
        <v>96.175699610343599</v>
      </c>
    </row>
    <row r="77" spans="1:11" x14ac:dyDescent="0.25">
      <c r="A77" s="11"/>
      <c r="B77" s="12"/>
      <c r="C77" s="12"/>
      <c r="D77" s="12"/>
      <c r="E77" s="12"/>
      <c r="F77" s="12"/>
      <c r="G77" s="13"/>
      <c r="H77" s="12"/>
      <c r="I77" s="11"/>
      <c r="J77" s="11"/>
      <c r="K77" s="14"/>
    </row>
    <row r="78" spans="1:11" ht="25.5" customHeight="1" x14ac:dyDescent="0.25">
      <c r="A78" s="743" t="s">
        <v>1298</v>
      </c>
      <c r="B78" s="743"/>
      <c r="C78" s="743"/>
      <c r="D78" s="743"/>
      <c r="E78" s="743"/>
      <c r="F78" s="743"/>
      <c r="G78" s="743"/>
      <c r="H78" s="743"/>
      <c r="I78" s="743"/>
      <c r="J78" s="11"/>
      <c r="K78" s="14"/>
    </row>
    <row r="79" spans="1:11" ht="16.5" thickBot="1" x14ac:dyDescent="0.3">
      <c r="A79" s="1"/>
      <c r="B79" s="1"/>
      <c r="C79" s="1"/>
      <c r="D79" s="1"/>
      <c r="E79" s="1"/>
      <c r="F79" s="1"/>
      <c r="G79" s="2"/>
      <c r="H79" s="1"/>
      <c r="I79" s="1"/>
      <c r="J79" s="1"/>
      <c r="K79" s="1"/>
    </row>
    <row r="80" spans="1:11" ht="37.5" customHeight="1" x14ac:dyDescent="0.25">
      <c r="A80" s="757" t="s">
        <v>1</v>
      </c>
      <c r="B80" s="759" t="s">
        <v>74</v>
      </c>
      <c r="C80" s="760"/>
      <c r="D80" s="760"/>
      <c r="E80" s="761"/>
      <c r="F80" s="762" t="s">
        <v>75</v>
      </c>
      <c r="G80" s="759" t="s">
        <v>76</v>
      </c>
      <c r="H80" s="764"/>
      <c r="I80" s="15"/>
      <c r="J80" s="1"/>
      <c r="K80" s="1"/>
    </row>
    <row r="81" spans="1:11" ht="63.75" thickBot="1" x14ac:dyDescent="0.3">
      <c r="A81" s="758"/>
      <c r="B81" s="100" t="s">
        <v>77</v>
      </c>
      <c r="C81" s="100" t="s">
        <v>78</v>
      </c>
      <c r="D81" s="100" t="s">
        <v>552</v>
      </c>
      <c r="E81" s="100" t="s">
        <v>553</v>
      </c>
      <c r="F81" s="763"/>
      <c r="G81" s="103" t="s">
        <v>12</v>
      </c>
      <c r="H81" s="104" t="s">
        <v>13</v>
      </c>
      <c r="I81" s="15"/>
      <c r="J81" s="1"/>
      <c r="K81" s="1"/>
    </row>
    <row r="82" spans="1:11" ht="24" customHeight="1" thickBot="1" x14ac:dyDescent="0.3">
      <c r="A82" s="517" t="s">
        <v>85</v>
      </c>
      <c r="B82" s="518">
        <f>SUM(B83:B89)</f>
        <v>42036</v>
      </c>
      <c r="C82" s="518">
        <f t="shared" ref="C82:G82" si="12">SUM(C83:C89)</f>
        <v>41851</v>
      </c>
      <c r="D82" s="518">
        <f t="shared" si="12"/>
        <v>7673</v>
      </c>
      <c r="E82" s="518">
        <f t="shared" si="12"/>
        <v>7321</v>
      </c>
      <c r="F82" s="518">
        <f t="shared" si="12"/>
        <v>2156</v>
      </c>
      <c r="G82" s="518">
        <f t="shared" si="12"/>
        <v>100457</v>
      </c>
      <c r="H82" s="31">
        <f t="shared" ref="H82:H87" si="13">G82*100/(SUM(B82:F82))</f>
        <v>99.425952868751054</v>
      </c>
      <c r="I82" s="16"/>
      <c r="J82" s="1"/>
      <c r="K82" s="1"/>
    </row>
    <row r="83" spans="1:11" x14ac:dyDescent="0.25">
      <c r="A83" s="513" t="s">
        <v>14</v>
      </c>
      <c r="B83" s="514">
        <v>23223</v>
      </c>
      <c r="C83" s="514">
        <v>3634</v>
      </c>
      <c r="D83" s="514" t="s">
        <v>79</v>
      </c>
      <c r="E83" s="514">
        <v>3209</v>
      </c>
      <c r="F83" s="514" t="s">
        <v>498</v>
      </c>
      <c r="G83" s="515">
        <v>30066</v>
      </c>
      <c r="H83" s="516">
        <f>G83*100/(SUM(B83:F83))</f>
        <v>100</v>
      </c>
      <c r="I83" s="15"/>
      <c r="J83" s="1"/>
      <c r="K83" s="1"/>
    </row>
    <row r="84" spans="1:11" s="78" customFormat="1" x14ac:dyDescent="0.25">
      <c r="A84" s="556" t="s">
        <v>1299</v>
      </c>
      <c r="B84" s="557">
        <v>1272</v>
      </c>
      <c r="C84" s="557">
        <v>9363</v>
      </c>
      <c r="D84" s="557">
        <v>5351</v>
      </c>
      <c r="E84" s="557">
        <v>108</v>
      </c>
      <c r="F84" s="557">
        <v>403</v>
      </c>
      <c r="G84" s="558">
        <v>16527</v>
      </c>
      <c r="H84" s="559">
        <f t="shared" si="13"/>
        <v>100.18185124568103</v>
      </c>
      <c r="I84" s="76"/>
      <c r="J84" s="77"/>
      <c r="K84" s="77"/>
    </row>
    <row r="85" spans="1:11" s="95" customFormat="1" x14ac:dyDescent="0.25">
      <c r="A85" s="557" t="s">
        <v>1294</v>
      </c>
      <c r="B85" s="557">
        <v>1238</v>
      </c>
      <c r="C85" s="557">
        <v>985</v>
      </c>
      <c r="D85" s="557">
        <v>215</v>
      </c>
      <c r="E85" s="557">
        <v>302</v>
      </c>
      <c r="F85" s="557">
        <v>81</v>
      </c>
      <c r="G85" s="558">
        <v>2808</v>
      </c>
      <c r="H85" s="559">
        <f t="shared" si="13"/>
        <v>99.539170506912441</v>
      </c>
      <c r="I85" s="96"/>
      <c r="J85" s="94"/>
      <c r="K85" s="94"/>
    </row>
    <row r="86" spans="1:11" x14ac:dyDescent="0.25">
      <c r="A86" s="150" t="s">
        <v>80</v>
      </c>
      <c r="B86" s="151">
        <v>7694</v>
      </c>
      <c r="C86" s="151">
        <v>3484</v>
      </c>
      <c r="D86" s="151">
        <v>1115</v>
      </c>
      <c r="E86" s="151">
        <v>1769</v>
      </c>
      <c r="F86" s="151">
        <v>935</v>
      </c>
      <c r="G86" s="152">
        <v>14964</v>
      </c>
      <c r="H86" s="153">
        <f t="shared" si="13"/>
        <v>99.779955991198236</v>
      </c>
      <c r="I86" s="15"/>
      <c r="J86" s="1"/>
      <c r="K86" s="1"/>
    </row>
    <row r="87" spans="1:11" x14ac:dyDescent="0.25">
      <c r="A87" s="150" t="s">
        <v>16</v>
      </c>
      <c r="B87" s="151">
        <v>1814</v>
      </c>
      <c r="C87" s="151">
        <v>8508</v>
      </c>
      <c r="D87" s="151">
        <v>203</v>
      </c>
      <c r="E87" s="151">
        <v>235</v>
      </c>
      <c r="F87" s="151">
        <v>258</v>
      </c>
      <c r="G87" s="152">
        <v>11018</v>
      </c>
      <c r="H87" s="153">
        <f t="shared" si="13"/>
        <v>100</v>
      </c>
      <c r="I87" s="15"/>
      <c r="J87" s="1"/>
      <c r="K87" s="1"/>
    </row>
    <row r="88" spans="1:11" s="95" customFormat="1" x14ac:dyDescent="0.25">
      <c r="A88" s="154" t="s">
        <v>17</v>
      </c>
      <c r="B88" s="155">
        <v>1901</v>
      </c>
      <c r="C88" s="155">
        <v>8755</v>
      </c>
      <c r="D88" s="155">
        <v>191</v>
      </c>
      <c r="E88" s="155">
        <v>218</v>
      </c>
      <c r="F88" s="155">
        <v>479</v>
      </c>
      <c r="G88" s="156">
        <v>11544</v>
      </c>
      <c r="H88" s="157">
        <f>G88*100/(SUM(B88:F88))</f>
        <v>100</v>
      </c>
      <c r="I88" s="96"/>
      <c r="J88" s="94"/>
      <c r="K88" s="94"/>
    </row>
    <row r="89" spans="1:11" ht="20.25" customHeight="1" thickBot="1" x14ac:dyDescent="0.3">
      <c r="A89" s="158" t="s">
        <v>18</v>
      </c>
      <c r="B89" s="159">
        <v>4894</v>
      </c>
      <c r="C89" s="159">
        <v>7122</v>
      </c>
      <c r="D89" s="159">
        <v>598</v>
      </c>
      <c r="E89" s="159">
        <v>1480</v>
      </c>
      <c r="F89" s="159" t="s">
        <v>79</v>
      </c>
      <c r="G89" s="160">
        <v>13530</v>
      </c>
      <c r="H89" s="153">
        <f>G89*100/(SUM(B89:F89))</f>
        <v>95.99829714772244</v>
      </c>
      <c r="I89" s="15"/>
      <c r="J89" s="1"/>
      <c r="K89" s="1"/>
    </row>
    <row r="90" spans="1:11" ht="26.25" customHeight="1" thickBot="1" x14ac:dyDescent="0.3">
      <c r="A90" s="9" t="s">
        <v>86</v>
      </c>
      <c r="B90" s="508">
        <f>SUM(B91:B96)</f>
        <v>254650</v>
      </c>
      <c r="C90" s="508">
        <f t="shared" ref="C90:G90" si="14">SUM(C91:C96)</f>
        <v>86372</v>
      </c>
      <c r="D90" s="508">
        <f t="shared" si="14"/>
        <v>32713</v>
      </c>
      <c r="E90" s="508">
        <f t="shared" si="14"/>
        <v>35273</v>
      </c>
      <c r="F90" s="508">
        <f t="shared" si="14"/>
        <v>17689</v>
      </c>
      <c r="G90" s="508">
        <f t="shared" si="14"/>
        <v>416030</v>
      </c>
      <c r="H90" s="31">
        <f>G90*100/(SUM(B90:F90))</f>
        <v>97.500099602293901</v>
      </c>
      <c r="I90" s="17"/>
      <c r="J90" s="1"/>
      <c r="K90" s="1"/>
    </row>
    <row r="91" spans="1:11" x14ac:dyDescent="0.25">
      <c r="A91" s="519" t="s">
        <v>19</v>
      </c>
      <c r="B91" s="514">
        <v>14528</v>
      </c>
      <c r="C91" s="514">
        <v>6191</v>
      </c>
      <c r="D91" s="514">
        <v>3704</v>
      </c>
      <c r="E91" s="514">
        <v>4150</v>
      </c>
      <c r="F91" s="514">
        <v>599</v>
      </c>
      <c r="G91" s="515">
        <v>28659</v>
      </c>
      <c r="H91" s="516">
        <f>G91*100/(SUM(B91:F91))</f>
        <v>98.241464417935006</v>
      </c>
      <c r="I91" s="15"/>
      <c r="J91" s="1"/>
      <c r="K91" s="1"/>
    </row>
    <row r="92" spans="1:11" s="95" customFormat="1" x14ac:dyDescent="0.25">
      <c r="A92" s="161" t="s">
        <v>21</v>
      </c>
      <c r="B92" s="162">
        <v>4802</v>
      </c>
      <c r="C92" s="162">
        <v>7924</v>
      </c>
      <c r="D92" s="162">
        <v>2440</v>
      </c>
      <c r="E92" s="162">
        <v>1783</v>
      </c>
      <c r="F92" s="162">
        <v>436</v>
      </c>
      <c r="G92" s="163">
        <v>14737</v>
      </c>
      <c r="H92" s="157">
        <f>G92*100/(SUM(B92:F92))</f>
        <v>84.768478573482881</v>
      </c>
      <c r="I92" s="96"/>
      <c r="J92" s="94"/>
      <c r="K92" s="94"/>
    </row>
    <row r="93" spans="1:11" s="95" customFormat="1" x14ac:dyDescent="0.25">
      <c r="A93" s="161" t="s">
        <v>22</v>
      </c>
      <c r="B93" s="164">
        <v>205671</v>
      </c>
      <c r="C93" s="162">
        <v>30685</v>
      </c>
      <c r="D93" s="162">
        <v>6943</v>
      </c>
      <c r="E93" s="162">
        <v>22987</v>
      </c>
      <c r="F93" s="162">
        <v>12981</v>
      </c>
      <c r="G93" s="163">
        <v>276055</v>
      </c>
      <c r="H93" s="157">
        <v>96.844000000000008</v>
      </c>
      <c r="I93" s="96"/>
      <c r="J93" s="94"/>
      <c r="K93" s="94"/>
    </row>
    <row r="94" spans="1:11" s="95" customFormat="1" x14ac:dyDescent="0.25">
      <c r="A94" s="161" t="s">
        <v>23</v>
      </c>
      <c r="B94" s="164">
        <v>11630</v>
      </c>
      <c r="C94" s="165">
        <v>20130</v>
      </c>
      <c r="D94" s="165">
        <v>14471</v>
      </c>
      <c r="E94" s="162">
        <v>399</v>
      </c>
      <c r="F94" s="162">
        <v>174</v>
      </c>
      <c r="G94" s="163">
        <v>45183</v>
      </c>
      <c r="H94" s="157">
        <v>96.536620801640879</v>
      </c>
      <c r="I94" s="96"/>
      <c r="J94" s="94"/>
      <c r="K94" s="94"/>
    </row>
    <row r="95" spans="1:11" s="95" customFormat="1" x14ac:dyDescent="0.25">
      <c r="A95" s="161" t="s">
        <v>24</v>
      </c>
      <c r="B95" s="162">
        <v>13889</v>
      </c>
      <c r="C95" s="162">
        <v>12206</v>
      </c>
      <c r="D95" s="162">
        <v>4740</v>
      </c>
      <c r="E95" s="162">
        <v>4326</v>
      </c>
      <c r="F95" s="162">
        <v>3046</v>
      </c>
      <c r="G95" s="163">
        <v>35987</v>
      </c>
      <c r="H95" s="157">
        <v>100</v>
      </c>
      <c r="I95" s="96"/>
      <c r="J95" s="94"/>
      <c r="K95" s="94"/>
    </row>
    <row r="96" spans="1:11" s="95" customFormat="1" ht="16.5" thickBot="1" x14ac:dyDescent="0.3">
      <c r="A96" s="166" t="s">
        <v>25</v>
      </c>
      <c r="B96" s="167">
        <v>4130</v>
      </c>
      <c r="C96" s="167">
        <v>9236</v>
      </c>
      <c r="D96" s="167">
        <v>415</v>
      </c>
      <c r="E96" s="167">
        <v>1628</v>
      </c>
      <c r="F96" s="167">
        <v>453</v>
      </c>
      <c r="G96" s="168">
        <v>15409</v>
      </c>
      <c r="H96" s="157">
        <v>100</v>
      </c>
      <c r="I96" s="94"/>
      <c r="J96" s="94"/>
      <c r="K96" s="94"/>
    </row>
    <row r="97" spans="1:11" ht="30" customHeight="1" thickBot="1" x14ac:dyDescent="0.3">
      <c r="A97" s="9" t="s">
        <v>87</v>
      </c>
      <c r="B97" s="508">
        <f>SUM(B98:B100,B102:B104)</f>
        <v>113418</v>
      </c>
      <c r="C97" s="508">
        <f t="shared" ref="C97:G97" si="15">SUM(C98:C100,C102:C104)</f>
        <v>45723</v>
      </c>
      <c r="D97" s="508">
        <f t="shared" si="15"/>
        <v>14264</v>
      </c>
      <c r="E97" s="508">
        <f t="shared" si="15"/>
        <v>4529</v>
      </c>
      <c r="F97" s="508">
        <f t="shared" si="15"/>
        <v>9744</v>
      </c>
      <c r="G97" s="508">
        <f t="shared" si="15"/>
        <v>186415</v>
      </c>
      <c r="H97" s="31">
        <f>G97*100/(SUM(B97:F97))</f>
        <v>99.327038864438023</v>
      </c>
      <c r="I97" s="17"/>
      <c r="J97" s="1"/>
      <c r="K97" s="1"/>
    </row>
    <row r="98" spans="1:11" x14ac:dyDescent="0.25">
      <c r="A98" s="520" t="s">
        <v>26</v>
      </c>
      <c r="B98" s="521">
        <v>79348</v>
      </c>
      <c r="C98" s="521">
        <v>4680</v>
      </c>
      <c r="D98" s="521">
        <v>773</v>
      </c>
      <c r="E98" s="521">
        <v>31</v>
      </c>
      <c r="F98" s="521">
        <v>5341</v>
      </c>
      <c r="G98" s="522">
        <v>90173</v>
      </c>
      <c r="H98" s="523">
        <f>G98*100/(SUM(B98:F98))</f>
        <v>100</v>
      </c>
      <c r="I98" s="18"/>
      <c r="J98" s="19"/>
      <c r="K98" s="1"/>
    </row>
    <row r="99" spans="1:11" s="85" customFormat="1" x14ac:dyDescent="0.25">
      <c r="A99" s="169" t="s">
        <v>27</v>
      </c>
      <c r="B99" s="171">
        <v>7225</v>
      </c>
      <c r="C99" s="171">
        <v>13488</v>
      </c>
      <c r="D99" s="171">
        <v>9906</v>
      </c>
      <c r="E99" s="171">
        <v>715</v>
      </c>
      <c r="F99" s="171">
        <v>718</v>
      </c>
      <c r="G99" s="172">
        <v>32052</v>
      </c>
      <c r="H99" s="170">
        <v>100</v>
      </c>
      <c r="I99" s="93"/>
      <c r="J99" s="83"/>
      <c r="K99" s="83"/>
    </row>
    <row r="100" spans="1:11" x14ac:dyDescent="0.25">
      <c r="A100" s="169" t="s">
        <v>28</v>
      </c>
      <c r="B100" s="171">
        <v>5299</v>
      </c>
      <c r="C100" s="171">
        <v>8203</v>
      </c>
      <c r="D100" s="171">
        <v>676</v>
      </c>
      <c r="E100" s="171" t="s">
        <v>498</v>
      </c>
      <c r="F100" s="171">
        <v>1044</v>
      </c>
      <c r="G100" s="172">
        <v>15222</v>
      </c>
      <c r="H100" s="170">
        <f>G100*100/(SUM(B100:F100))</f>
        <v>100</v>
      </c>
      <c r="I100" s="20"/>
      <c r="J100" s="1"/>
      <c r="K100" s="1"/>
    </row>
    <row r="101" spans="1:11" s="85" customFormat="1" x14ac:dyDescent="0.25">
      <c r="A101" s="169" t="s">
        <v>81</v>
      </c>
      <c r="B101" s="750" t="s">
        <v>32</v>
      </c>
      <c r="C101" s="751"/>
      <c r="D101" s="751"/>
      <c r="E101" s="751"/>
      <c r="F101" s="751"/>
      <c r="G101" s="751"/>
      <c r="H101" s="752"/>
      <c r="I101" s="86"/>
      <c r="J101" s="83"/>
      <c r="K101" s="83"/>
    </row>
    <row r="102" spans="1:11" s="63" customFormat="1" x14ac:dyDescent="0.25">
      <c r="A102" s="560" t="s">
        <v>1295</v>
      </c>
      <c r="B102" s="561">
        <v>9409</v>
      </c>
      <c r="C102" s="561">
        <v>6718</v>
      </c>
      <c r="D102" s="561">
        <v>622</v>
      </c>
      <c r="E102" s="561">
        <v>1381</v>
      </c>
      <c r="F102" s="561">
        <v>1962</v>
      </c>
      <c r="G102" s="562">
        <v>20092</v>
      </c>
      <c r="H102" s="563">
        <f t="shared" ref="H102:H111" si="16">G102*100/(SUM(B102:F102))</f>
        <v>100</v>
      </c>
      <c r="I102" s="72"/>
      <c r="J102" s="62"/>
      <c r="K102" s="62"/>
    </row>
    <row r="103" spans="1:11" x14ac:dyDescent="0.25">
      <c r="A103" s="560" t="s">
        <v>1296</v>
      </c>
      <c r="B103" s="561">
        <v>2270</v>
      </c>
      <c r="C103" s="561">
        <v>6166</v>
      </c>
      <c r="D103" s="561">
        <v>736</v>
      </c>
      <c r="E103" s="561">
        <v>1258</v>
      </c>
      <c r="F103" s="561">
        <v>243</v>
      </c>
      <c r="G103" s="562">
        <v>10430</v>
      </c>
      <c r="H103" s="563">
        <f t="shared" si="16"/>
        <v>97.723226834067276</v>
      </c>
      <c r="I103" s="20"/>
      <c r="J103" s="1"/>
      <c r="K103" s="1"/>
    </row>
    <row r="104" spans="1:11" s="63" customFormat="1" ht="16.5" thickBot="1" x14ac:dyDescent="0.3">
      <c r="A104" s="169" t="s">
        <v>35</v>
      </c>
      <c r="B104" s="171">
        <v>9867</v>
      </c>
      <c r="C104" s="171">
        <v>6468</v>
      </c>
      <c r="D104" s="171">
        <v>1551</v>
      </c>
      <c r="E104" s="171">
        <v>1144</v>
      </c>
      <c r="F104" s="171">
        <v>436</v>
      </c>
      <c r="G104" s="172">
        <v>18446</v>
      </c>
      <c r="H104" s="170">
        <v>99.897256755368332</v>
      </c>
      <c r="I104" s="72"/>
      <c r="J104" s="62"/>
      <c r="K104" s="62"/>
    </row>
    <row r="105" spans="1:11" ht="33" customHeight="1" thickBot="1" x14ac:dyDescent="0.3">
      <c r="A105" s="9" t="s">
        <v>88</v>
      </c>
      <c r="B105" s="508">
        <f>SUM(B106:B110)</f>
        <v>27547</v>
      </c>
      <c r="C105" s="508">
        <f t="shared" ref="C105:G105" si="17">SUM(C106:C110)</f>
        <v>37833</v>
      </c>
      <c r="D105" s="508">
        <f t="shared" si="17"/>
        <v>2945</v>
      </c>
      <c r="E105" s="508">
        <f t="shared" si="17"/>
        <v>3216</v>
      </c>
      <c r="F105" s="508">
        <f t="shared" si="17"/>
        <v>5660</v>
      </c>
      <c r="G105" s="508">
        <f t="shared" si="17"/>
        <v>77201</v>
      </c>
      <c r="H105" s="31">
        <f t="shared" si="16"/>
        <v>100</v>
      </c>
      <c r="I105" s="17"/>
      <c r="J105" s="1"/>
      <c r="K105" s="1"/>
    </row>
    <row r="106" spans="1:11" x14ac:dyDescent="0.25">
      <c r="A106" s="520" t="s">
        <v>38</v>
      </c>
      <c r="B106" s="341">
        <v>1349</v>
      </c>
      <c r="C106" s="341">
        <v>3317</v>
      </c>
      <c r="D106" s="341">
        <v>328</v>
      </c>
      <c r="E106" s="341">
        <v>42</v>
      </c>
      <c r="F106" s="341">
        <v>358</v>
      </c>
      <c r="G106" s="524">
        <v>5394</v>
      </c>
      <c r="H106" s="523">
        <v>100</v>
      </c>
      <c r="I106" s="21"/>
      <c r="J106" s="1"/>
      <c r="K106" s="1"/>
    </row>
    <row r="107" spans="1:11" s="85" customFormat="1" x14ac:dyDescent="0.25">
      <c r="A107" s="169" t="s">
        <v>39</v>
      </c>
      <c r="B107" s="173">
        <v>2142</v>
      </c>
      <c r="C107" s="175">
        <v>3580</v>
      </c>
      <c r="D107" s="175">
        <v>152</v>
      </c>
      <c r="E107" s="175">
        <v>249</v>
      </c>
      <c r="F107" s="175">
        <v>538</v>
      </c>
      <c r="G107" s="176">
        <v>6661</v>
      </c>
      <c r="H107" s="170">
        <v>100</v>
      </c>
      <c r="I107" s="92"/>
      <c r="J107" s="83"/>
      <c r="K107" s="83"/>
    </row>
    <row r="108" spans="1:11" s="85" customFormat="1" x14ac:dyDescent="0.25">
      <c r="A108" s="169" t="s">
        <v>37</v>
      </c>
      <c r="B108" s="173">
        <v>14212</v>
      </c>
      <c r="C108" s="175">
        <v>11371</v>
      </c>
      <c r="D108" s="175">
        <v>1542</v>
      </c>
      <c r="E108" s="175">
        <v>1451</v>
      </c>
      <c r="F108" s="175">
        <v>2237</v>
      </c>
      <c r="G108" s="176">
        <v>30813</v>
      </c>
      <c r="H108" s="170">
        <f t="shared" si="16"/>
        <v>100</v>
      </c>
      <c r="I108" s="92"/>
      <c r="J108" s="83"/>
      <c r="K108" s="83"/>
    </row>
    <row r="109" spans="1:11" x14ac:dyDescent="0.25">
      <c r="A109" s="169" t="s">
        <v>40</v>
      </c>
      <c r="B109" s="173">
        <v>3492</v>
      </c>
      <c r="C109" s="175">
        <v>8693</v>
      </c>
      <c r="D109" s="175">
        <v>201</v>
      </c>
      <c r="E109" s="175">
        <v>474</v>
      </c>
      <c r="F109" s="175">
        <v>1211</v>
      </c>
      <c r="G109" s="176">
        <v>14071</v>
      </c>
      <c r="H109" s="170">
        <f t="shared" si="16"/>
        <v>100</v>
      </c>
      <c r="I109" s="22"/>
      <c r="J109" s="1"/>
      <c r="K109" s="1"/>
    </row>
    <row r="110" spans="1:11" s="85" customFormat="1" ht="16.5" thickBot="1" x14ac:dyDescent="0.3">
      <c r="A110" s="177" t="s">
        <v>41</v>
      </c>
      <c r="B110" s="178">
        <v>6352</v>
      </c>
      <c r="C110" s="179">
        <v>10872</v>
      </c>
      <c r="D110" s="179">
        <v>722</v>
      </c>
      <c r="E110" s="179">
        <v>1000</v>
      </c>
      <c r="F110" s="179">
        <v>1316</v>
      </c>
      <c r="G110" s="180">
        <v>20262</v>
      </c>
      <c r="H110" s="170">
        <f t="shared" si="16"/>
        <v>100</v>
      </c>
      <c r="I110" s="92"/>
      <c r="J110" s="83"/>
      <c r="K110" s="83"/>
    </row>
    <row r="111" spans="1:11" ht="25.5" customHeight="1" thickBot="1" x14ac:dyDescent="0.3">
      <c r="A111" s="9" t="s">
        <v>89</v>
      </c>
      <c r="B111" s="526">
        <f>SUM(B112:B115,B116:B117)</f>
        <v>59357</v>
      </c>
      <c r="C111" s="526">
        <f t="shared" ref="C111:G111" si="18">SUM(C112:C115,C116:C117)</f>
        <v>42846</v>
      </c>
      <c r="D111" s="526">
        <f t="shared" si="18"/>
        <v>10244</v>
      </c>
      <c r="E111" s="526">
        <f t="shared" si="18"/>
        <v>13902</v>
      </c>
      <c r="F111" s="526">
        <f t="shared" si="18"/>
        <v>5000</v>
      </c>
      <c r="G111" s="526">
        <f t="shared" si="18"/>
        <v>116834</v>
      </c>
      <c r="H111" s="31">
        <f t="shared" si="16"/>
        <v>88.949287775316137</v>
      </c>
      <c r="I111" s="17"/>
      <c r="J111" s="1"/>
      <c r="K111" s="1"/>
    </row>
    <row r="112" spans="1:11" x14ac:dyDescent="0.25">
      <c r="A112" s="520" t="s">
        <v>42</v>
      </c>
      <c r="B112" s="341">
        <v>5255</v>
      </c>
      <c r="C112" s="341">
        <v>9442</v>
      </c>
      <c r="D112" s="341">
        <v>1228</v>
      </c>
      <c r="E112" s="341">
        <v>632</v>
      </c>
      <c r="F112" s="341" t="s">
        <v>498</v>
      </c>
      <c r="G112" s="524">
        <v>16557</v>
      </c>
      <c r="H112" s="523">
        <f>G112*100/(SUM(B112:F112))</f>
        <v>100</v>
      </c>
      <c r="I112" s="23"/>
      <c r="J112" s="1"/>
      <c r="K112" s="1"/>
    </row>
    <row r="113" spans="1:11" x14ac:dyDescent="0.25">
      <c r="A113" s="169" t="s">
        <v>43</v>
      </c>
      <c r="B113" s="173">
        <v>3504</v>
      </c>
      <c r="C113" s="173">
        <v>6693</v>
      </c>
      <c r="D113" s="173">
        <v>894</v>
      </c>
      <c r="E113" s="173">
        <v>97</v>
      </c>
      <c r="F113" s="173">
        <v>224</v>
      </c>
      <c r="G113" s="174">
        <v>11412</v>
      </c>
      <c r="H113" s="170">
        <f>G113*100/(SUM(B113:F113))</f>
        <v>100</v>
      </c>
      <c r="I113" s="23"/>
      <c r="J113" s="1"/>
      <c r="K113" s="1"/>
    </row>
    <row r="114" spans="1:11" x14ac:dyDescent="0.25">
      <c r="A114" s="169" t="s">
        <v>44</v>
      </c>
      <c r="B114" s="173">
        <v>35583</v>
      </c>
      <c r="C114" s="173">
        <v>9085</v>
      </c>
      <c r="D114" s="173">
        <v>1672</v>
      </c>
      <c r="E114" s="173">
        <v>8760</v>
      </c>
      <c r="F114" s="173">
        <v>3495</v>
      </c>
      <c r="G114" s="174">
        <v>55134</v>
      </c>
      <c r="H114" s="170">
        <v>97.900181488203273</v>
      </c>
      <c r="I114" s="23"/>
      <c r="J114" s="1"/>
      <c r="K114" s="1"/>
    </row>
    <row r="115" spans="1:11" s="85" customFormat="1" x14ac:dyDescent="0.25">
      <c r="A115" s="169" t="s">
        <v>45</v>
      </c>
      <c r="B115" s="181">
        <v>4236</v>
      </c>
      <c r="C115" s="182" t="s">
        <v>1021</v>
      </c>
      <c r="D115" s="182">
        <v>4964</v>
      </c>
      <c r="E115" s="182">
        <v>1351</v>
      </c>
      <c r="F115" s="182">
        <v>503</v>
      </c>
      <c r="G115" s="183" t="s">
        <v>1022</v>
      </c>
      <c r="H115" s="184">
        <v>100</v>
      </c>
      <c r="I115" s="89"/>
      <c r="J115" s="83"/>
      <c r="K115" s="83"/>
    </row>
    <row r="116" spans="1:11" s="85" customFormat="1" x14ac:dyDescent="0.25">
      <c r="A116" s="169" t="s">
        <v>46</v>
      </c>
      <c r="B116" s="185">
        <v>3536</v>
      </c>
      <c r="C116" s="185">
        <v>8130</v>
      </c>
      <c r="D116" s="173">
        <v>771</v>
      </c>
      <c r="E116" s="185">
        <v>1085</v>
      </c>
      <c r="F116" s="173">
        <v>424</v>
      </c>
      <c r="G116" s="186">
        <v>13946</v>
      </c>
      <c r="H116" s="187">
        <f>G116*100/(SUM(B116:F116))</f>
        <v>100</v>
      </c>
      <c r="I116" s="89"/>
      <c r="J116" s="83"/>
      <c r="K116" s="83"/>
    </row>
    <row r="117" spans="1:11" s="85" customFormat="1" ht="16.5" thickBot="1" x14ac:dyDescent="0.3">
      <c r="A117" s="177" t="s">
        <v>47</v>
      </c>
      <c r="B117" s="188">
        <v>7243</v>
      </c>
      <c r="C117" s="189">
        <v>9496</v>
      </c>
      <c r="D117" s="189">
        <v>715</v>
      </c>
      <c r="E117" s="189">
        <v>1977</v>
      </c>
      <c r="F117" s="189">
        <v>354</v>
      </c>
      <c r="G117" s="190">
        <v>19785</v>
      </c>
      <c r="H117" s="191">
        <v>100</v>
      </c>
      <c r="I117" s="89"/>
      <c r="J117" s="83"/>
      <c r="K117" s="83"/>
    </row>
    <row r="118" spans="1:11" ht="27" customHeight="1" thickBot="1" x14ac:dyDescent="0.3">
      <c r="A118" s="9" t="s">
        <v>90</v>
      </c>
      <c r="B118" s="508">
        <f>SUM(B119:B126)</f>
        <v>26753</v>
      </c>
      <c r="C118" s="508">
        <f t="shared" ref="C118:G118" si="19">SUM(C119:C126)</f>
        <v>33237</v>
      </c>
      <c r="D118" s="508">
        <f t="shared" si="19"/>
        <v>9522</v>
      </c>
      <c r="E118" s="508">
        <f t="shared" si="19"/>
        <v>11294</v>
      </c>
      <c r="F118" s="508">
        <f t="shared" si="19"/>
        <v>3068</v>
      </c>
      <c r="G118" s="508">
        <f t="shared" si="19"/>
        <v>71223</v>
      </c>
      <c r="H118" s="31">
        <f>G118*100/SUM(B118:F118)</f>
        <v>84.91666070534373</v>
      </c>
      <c r="I118" s="17"/>
      <c r="J118" s="1"/>
      <c r="K118" s="1"/>
    </row>
    <row r="119" spans="1:11" s="85" customFormat="1" x14ac:dyDescent="0.25">
      <c r="A119" s="520" t="s">
        <v>48</v>
      </c>
      <c r="B119" s="341" t="s">
        <v>79</v>
      </c>
      <c r="C119" s="341" t="s">
        <v>82</v>
      </c>
      <c r="D119" s="341">
        <v>1888</v>
      </c>
      <c r="E119" s="341">
        <v>466</v>
      </c>
      <c r="F119" s="341" t="s">
        <v>82</v>
      </c>
      <c r="G119" s="524">
        <v>2354</v>
      </c>
      <c r="H119" s="525">
        <v>99.6</v>
      </c>
      <c r="I119" s="89"/>
      <c r="J119" s="83"/>
      <c r="K119" s="83"/>
    </row>
    <row r="120" spans="1:11" s="85" customFormat="1" x14ac:dyDescent="0.25">
      <c r="A120" s="169" t="s">
        <v>49</v>
      </c>
      <c r="B120" s="173">
        <v>4130</v>
      </c>
      <c r="C120" s="173">
        <v>6902</v>
      </c>
      <c r="D120" s="750" t="s">
        <v>32</v>
      </c>
      <c r="E120" s="751"/>
      <c r="F120" s="751"/>
      <c r="G120" s="751"/>
      <c r="H120" s="756"/>
      <c r="I120" s="86"/>
      <c r="J120" s="83"/>
      <c r="K120" s="83"/>
    </row>
    <row r="121" spans="1:11" x14ac:dyDescent="0.25">
      <c r="A121" s="169" t="s">
        <v>50</v>
      </c>
      <c r="B121" s="750" t="s">
        <v>32</v>
      </c>
      <c r="C121" s="751"/>
      <c r="D121" s="751"/>
      <c r="E121" s="751"/>
      <c r="F121" s="751"/>
      <c r="G121" s="751"/>
      <c r="H121" s="752"/>
      <c r="I121" s="17"/>
      <c r="J121" s="1"/>
      <c r="K121" s="1"/>
    </row>
    <row r="122" spans="1:11" s="85" customFormat="1" x14ac:dyDescent="0.25">
      <c r="A122" s="169" t="s">
        <v>51</v>
      </c>
      <c r="B122" s="173">
        <v>14537</v>
      </c>
      <c r="C122" s="173">
        <v>11402</v>
      </c>
      <c r="D122" s="173">
        <v>1114</v>
      </c>
      <c r="E122" s="173">
        <v>245</v>
      </c>
      <c r="F122" s="173">
        <v>1212</v>
      </c>
      <c r="G122" s="174">
        <v>27573</v>
      </c>
      <c r="H122" s="170">
        <f>G122*100/(SUM(B122:F122))</f>
        <v>96.713433882848122</v>
      </c>
      <c r="I122" s="89"/>
      <c r="J122" s="83"/>
      <c r="K122" s="83"/>
    </row>
    <row r="123" spans="1:11" s="85" customFormat="1" x14ac:dyDescent="0.25">
      <c r="A123" s="169" t="s">
        <v>52</v>
      </c>
      <c r="B123" s="750" t="s">
        <v>32</v>
      </c>
      <c r="C123" s="751"/>
      <c r="D123" s="751"/>
      <c r="E123" s="751"/>
      <c r="F123" s="751"/>
      <c r="G123" s="751"/>
      <c r="H123" s="752"/>
      <c r="I123" s="86"/>
      <c r="J123" s="83"/>
      <c r="K123" s="83"/>
    </row>
    <row r="124" spans="1:11" x14ac:dyDescent="0.25">
      <c r="A124" s="169" t="s">
        <v>54</v>
      </c>
      <c r="B124" s="173" t="s">
        <v>82</v>
      </c>
      <c r="C124" s="173" t="s">
        <v>82</v>
      </c>
      <c r="D124" s="173">
        <v>1071</v>
      </c>
      <c r="E124" s="173">
        <v>783</v>
      </c>
      <c r="F124" s="173" t="s">
        <v>82</v>
      </c>
      <c r="G124" s="174">
        <v>1854</v>
      </c>
      <c r="H124" s="170">
        <f>G124*100/(SUM(B124:F124))</f>
        <v>100</v>
      </c>
      <c r="I124" s="75"/>
      <c r="J124" s="1"/>
      <c r="K124" s="1"/>
    </row>
    <row r="125" spans="1:11" s="85" customFormat="1" x14ac:dyDescent="0.25">
      <c r="A125" s="169" t="s">
        <v>56</v>
      </c>
      <c r="B125" s="173" t="s">
        <v>79</v>
      </c>
      <c r="C125" s="173" t="s">
        <v>79</v>
      </c>
      <c r="D125" s="173">
        <v>2985</v>
      </c>
      <c r="E125" s="173">
        <v>8634</v>
      </c>
      <c r="F125" s="173" t="s">
        <v>79</v>
      </c>
      <c r="G125" s="174">
        <v>11619</v>
      </c>
      <c r="H125" s="170">
        <f>G125*100/(SUM(B125:F125))</f>
        <v>100</v>
      </c>
      <c r="I125" s="89"/>
      <c r="J125" s="83"/>
      <c r="K125" s="83"/>
    </row>
    <row r="126" spans="1:11" ht="16.5" thickBot="1" x14ac:dyDescent="0.3">
      <c r="A126" s="169" t="s">
        <v>57</v>
      </c>
      <c r="B126" s="173">
        <v>8086</v>
      </c>
      <c r="C126" s="173">
        <v>14933</v>
      </c>
      <c r="D126" s="173">
        <v>2464</v>
      </c>
      <c r="E126" s="173">
        <v>1166</v>
      </c>
      <c r="F126" s="173">
        <v>1856</v>
      </c>
      <c r="G126" s="174">
        <v>27823</v>
      </c>
      <c r="H126" s="170">
        <v>97.607437291703206</v>
      </c>
      <c r="I126" s="23"/>
      <c r="J126" s="1"/>
      <c r="K126" s="1"/>
    </row>
    <row r="127" spans="1:11" x14ac:dyDescent="0.25">
      <c r="A127" s="4" t="s">
        <v>93</v>
      </c>
      <c r="B127" s="5">
        <f>SUM(B128:B131)</f>
        <v>19939</v>
      </c>
      <c r="C127" s="5">
        <f t="shared" ref="C127:G127" si="20">SUM(C128:C131)</f>
        <v>27191</v>
      </c>
      <c r="D127" s="5">
        <f t="shared" si="20"/>
        <v>2006</v>
      </c>
      <c r="E127" s="5">
        <f t="shared" si="20"/>
        <v>3504</v>
      </c>
      <c r="F127" s="5">
        <f t="shared" si="20"/>
        <v>2036</v>
      </c>
      <c r="G127" s="5">
        <f t="shared" si="20"/>
        <v>54065</v>
      </c>
      <c r="H127" s="8">
        <f>G127*100/(SUM(B127:F127))</f>
        <v>98.882507864510941</v>
      </c>
      <c r="I127" s="23"/>
      <c r="J127" s="1"/>
      <c r="K127" s="1"/>
    </row>
    <row r="128" spans="1:11" ht="21.75" customHeight="1" x14ac:dyDescent="0.25">
      <c r="A128" s="173" t="s">
        <v>20</v>
      </c>
      <c r="B128" s="173">
        <v>5908</v>
      </c>
      <c r="C128" s="173">
        <v>8096</v>
      </c>
      <c r="D128" s="173">
        <v>659</v>
      </c>
      <c r="E128" s="173">
        <v>1246</v>
      </c>
      <c r="F128" s="173">
        <v>605</v>
      </c>
      <c r="G128" s="174">
        <v>16460</v>
      </c>
      <c r="H128" s="170">
        <v>99.673004723265109</v>
      </c>
      <c r="I128" s="23"/>
      <c r="J128" s="1"/>
      <c r="K128" s="1"/>
    </row>
    <row r="129" spans="1:11" x14ac:dyDescent="0.25">
      <c r="A129" s="173" t="s">
        <v>30</v>
      </c>
      <c r="B129" s="175">
        <v>2398</v>
      </c>
      <c r="C129" s="175">
        <v>1892</v>
      </c>
      <c r="D129" s="192">
        <v>111</v>
      </c>
      <c r="E129" s="175">
        <v>70</v>
      </c>
      <c r="F129" s="175">
        <v>202</v>
      </c>
      <c r="G129" s="176">
        <v>4669</v>
      </c>
      <c r="H129" s="170">
        <v>99.914401883158575</v>
      </c>
      <c r="I129" s="23"/>
      <c r="J129" s="1"/>
      <c r="K129" s="1"/>
    </row>
    <row r="130" spans="1:11" x14ac:dyDescent="0.25">
      <c r="A130" s="173" t="s">
        <v>34</v>
      </c>
      <c r="B130" s="175">
        <v>2827</v>
      </c>
      <c r="C130" s="175">
        <v>7321</v>
      </c>
      <c r="D130" s="175">
        <v>220</v>
      </c>
      <c r="E130" s="175">
        <v>364</v>
      </c>
      <c r="F130" s="175">
        <v>538</v>
      </c>
      <c r="G130" s="176">
        <v>10732</v>
      </c>
      <c r="H130" s="170">
        <f>G130*100/(SUM(B130:F130))</f>
        <v>95.226264418810999</v>
      </c>
      <c r="I130" s="23"/>
      <c r="J130" s="1"/>
      <c r="K130" s="1"/>
    </row>
    <row r="131" spans="1:11" ht="16.5" thickBot="1" x14ac:dyDescent="0.3">
      <c r="A131" s="193" t="s">
        <v>36</v>
      </c>
      <c r="B131" s="179">
        <v>8806</v>
      </c>
      <c r="C131" s="179">
        <v>9882</v>
      </c>
      <c r="D131" s="179">
        <v>1016</v>
      </c>
      <c r="E131" s="179">
        <v>1824</v>
      </c>
      <c r="F131" s="179">
        <v>691</v>
      </c>
      <c r="G131" s="180">
        <v>22204</v>
      </c>
      <c r="H131" s="170">
        <v>99.932490211080605</v>
      </c>
      <c r="I131" s="23"/>
      <c r="J131" s="1"/>
      <c r="K131" s="1"/>
    </row>
    <row r="132" spans="1:11" x14ac:dyDescent="0.25">
      <c r="A132" s="5" t="s">
        <v>94</v>
      </c>
      <c r="B132" s="5">
        <f>SUM(B133:B136)</f>
        <v>32404</v>
      </c>
      <c r="C132" s="118">
        <f t="shared" ref="C132:G132" si="21">SUM(C133:C136)</f>
        <v>31192</v>
      </c>
      <c r="D132" s="118">
        <f t="shared" si="21"/>
        <v>3198</v>
      </c>
      <c r="E132" s="118">
        <f t="shared" si="21"/>
        <v>3692</v>
      </c>
      <c r="F132" s="118">
        <f t="shared" si="21"/>
        <v>3014</v>
      </c>
      <c r="G132" s="118">
        <f t="shared" si="21"/>
        <v>71222</v>
      </c>
      <c r="H132" s="8">
        <f>G132*100/(SUM(B132:F132))</f>
        <v>96.900680272108843</v>
      </c>
      <c r="I132" s="23"/>
      <c r="J132" s="1"/>
      <c r="K132" s="1"/>
    </row>
    <row r="133" spans="1:11" ht="21.75" customHeight="1" x14ac:dyDescent="0.25">
      <c r="A133" s="121" t="s">
        <v>51</v>
      </c>
      <c r="B133" s="121">
        <v>14537</v>
      </c>
      <c r="C133" s="121">
        <v>11402</v>
      </c>
      <c r="D133" s="121">
        <v>1114</v>
      </c>
      <c r="E133" s="121">
        <v>245</v>
      </c>
      <c r="F133" s="121">
        <v>1212</v>
      </c>
      <c r="G133" s="186">
        <v>27573</v>
      </c>
      <c r="H133" s="194">
        <v>96.713433882848122</v>
      </c>
      <c r="I133" s="23"/>
      <c r="J133" s="1"/>
      <c r="K133" s="1"/>
    </row>
    <row r="134" spans="1:11" s="80" customFormat="1" x14ac:dyDescent="0.25">
      <c r="A134" s="121" t="s">
        <v>53</v>
      </c>
      <c r="B134" s="121">
        <v>7426</v>
      </c>
      <c r="C134" s="121">
        <v>7503</v>
      </c>
      <c r="D134" s="121">
        <v>1015</v>
      </c>
      <c r="E134" s="121">
        <v>2675</v>
      </c>
      <c r="F134" s="121">
        <v>863</v>
      </c>
      <c r="G134" s="186">
        <v>18966</v>
      </c>
      <c r="H134" s="187">
        <v>97.35</v>
      </c>
      <c r="I134" s="99"/>
      <c r="J134" s="82"/>
      <c r="K134" s="82"/>
    </row>
    <row r="135" spans="1:11" x14ac:dyDescent="0.25">
      <c r="A135" s="121" t="s">
        <v>55</v>
      </c>
      <c r="B135" s="121">
        <v>1133</v>
      </c>
      <c r="C135" s="121">
        <v>2200</v>
      </c>
      <c r="D135" s="121" t="s">
        <v>79</v>
      </c>
      <c r="E135" s="121" t="s">
        <v>79</v>
      </c>
      <c r="F135" s="121">
        <v>137</v>
      </c>
      <c r="G135" s="186">
        <v>3291</v>
      </c>
      <c r="H135" s="187">
        <f>G135*100/(SUM(B135:F135))</f>
        <v>94.841498559077806</v>
      </c>
      <c r="I135" s="23"/>
      <c r="J135" s="1"/>
      <c r="K135" s="1"/>
    </row>
    <row r="136" spans="1:11" s="80" customFormat="1" ht="16.5" thickBot="1" x14ac:dyDescent="0.3">
      <c r="A136" s="129" t="s">
        <v>58</v>
      </c>
      <c r="B136" s="129">
        <v>9308</v>
      </c>
      <c r="C136" s="129">
        <v>10087</v>
      </c>
      <c r="D136" s="129">
        <v>1069</v>
      </c>
      <c r="E136" s="129">
        <v>772</v>
      </c>
      <c r="F136" s="129">
        <v>802</v>
      </c>
      <c r="G136" s="195">
        <v>21392</v>
      </c>
      <c r="H136" s="187">
        <f>G136*100/(SUM(B136:F136))</f>
        <v>97.068699519012611</v>
      </c>
      <c r="I136" s="99"/>
      <c r="J136" s="82"/>
      <c r="K136" s="82"/>
    </row>
    <row r="137" spans="1:11" x14ac:dyDescent="0.25">
      <c r="A137" s="4" t="s">
        <v>91</v>
      </c>
      <c r="B137" s="5">
        <f>SUM(B138:B143)</f>
        <v>38312</v>
      </c>
      <c r="C137" s="118">
        <f>SUM(C138:C143)</f>
        <v>37998</v>
      </c>
      <c r="D137" s="118">
        <f t="shared" ref="D137:G137" si="22">SUM(D138:D143)</f>
        <v>2563</v>
      </c>
      <c r="E137" s="118">
        <f t="shared" si="22"/>
        <v>4191</v>
      </c>
      <c r="F137" s="118">
        <f t="shared" si="22"/>
        <v>2665</v>
      </c>
      <c r="G137" s="118">
        <f t="shared" si="22"/>
        <v>85460</v>
      </c>
      <c r="H137" s="8">
        <f>G137*100/(SUM(B137:F137))</f>
        <v>99.686220532141988</v>
      </c>
      <c r="I137" s="23"/>
      <c r="J137" s="1"/>
      <c r="K137" s="1"/>
    </row>
    <row r="138" spans="1:11" ht="25.5" customHeight="1" x14ac:dyDescent="0.25">
      <c r="A138" s="173" t="s">
        <v>59</v>
      </c>
      <c r="B138" s="151">
        <v>4521</v>
      </c>
      <c r="C138" s="151">
        <v>10303</v>
      </c>
      <c r="D138" s="151">
        <v>515</v>
      </c>
      <c r="E138" s="151">
        <v>964</v>
      </c>
      <c r="F138" s="151" t="s">
        <v>498</v>
      </c>
      <c r="G138" s="151">
        <f>SUM(B138:E138)</f>
        <v>16303</v>
      </c>
      <c r="H138" s="196">
        <v>100</v>
      </c>
      <c r="I138" s="17"/>
      <c r="J138" s="1"/>
      <c r="K138" s="1"/>
    </row>
    <row r="139" spans="1:11" x14ac:dyDescent="0.25">
      <c r="A139" s="169" t="s">
        <v>60</v>
      </c>
      <c r="B139" s="175">
        <v>4626</v>
      </c>
      <c r="C139" s="175">
        <v>4828</v>
      </c>
      <c r="D139" s="175" t="s">
        <v>498</v>
      </c>
      <c r="E139" s="175" t="s">
        <v>498</v>
      </c>
      <c r="F139" s="175">
        <v>288</v>
      </c>
      <c r="G139" s="175">
        <v>10782</v>
      </c>
      <c r="H139" s="197">
        <v>100</v>
      </c>
      <c r="I139" s="24"/>
      <c r="J139" s="1"/>
      <c r="K139" s="1"/>
    </row>
    <row r="140" spans="1:11" x14ac:dyDescent="0.25">
      <c r="A140" s="173" t="s">
        <v>61</v>
      </c>
      <c r="B140" s="175">
        <v>2681</v>
      </c>
      <c r="C140" s="175">
        <v>3477</v>
      </c>
      <c r="D140" s="175">
        <v>259</v>
      </c>
      <c r="E140" s="175">
        <v>749</v>
      </c>
      <c r="F140" s="175" t="s">
        <v>79</v>
      </c>
      <c r="G140" s="176">
        <v>6447</v>
      </c>
      <c r="H140" s="198">
        <f>G140*100/(SUM(B140:F140))</f>
        <v>89.966508512419765</v>
      </c>
      <c r="I140" s="25"/>
      <c r="J140" s="1"/>
      <c r="K140" s="1"/>
    </row>
    <row r="141" spans="1:11" x14ac:dyDescent="0.25">
      <c r="A141" s="173" t="s">
        <v>62</v>
      </c>
      <c r="B141" s="175">
        <v>13047</v>
      </c>
      <c r="C141" s="175">
        <v>13585</v>
      </c>
      <c r="D141" s="175">
        <v>1783</v>
      </c>
      <c r="E141" s="175">
        <v>2464</v>
      </c>
      <c r="F141" s="175">
        <v>1820</v>
      </c>
      <c r="G141" s="175">
        <v>32699</v>
      </c>
      <c r="H141" s="197">
        <v>100</v>
      </c>
      <c r="I141" s="25"/>
      <c r="J141" s="1"/>
      <c r="K141" s="1"/>
    </row>
    <row r="142" spans="1:11" x14ac:dyDescent="0.25">
      <c r="A142" s="169" t="s">
        <v>63</v>
      </c>
      <c r="B142" s="175">
        <v>9766</v>
      </c>
      <c r="C142" s="175" t="s">
        <v>82</v>
      </c>
      <c r="D142" s="175" t="s">
        <v>82</v>
      </c>
      <c r="E142" s="175" t="s">
        <v>82</v>
      </c>
      <c r="F142" s="175">
        <v>457</v>
      </c>
      <c r="G142" s="176">
        <v>9816</v>
      </c>
      <c r="H142" s="187">
        <v>99.22</v>
      </c>
      <c r="I142" s="25"/>
      <c r="J142" s="1"/>
      <c r="K142" s="1"/>
    </row>
    <row r="143" spans="1:11" ht="16.5" thickBot="1" x14ac:dyDescent="0.3">
      <c r="A143" s="177" t="s">
        <v>83</v>
      </c>
      <c r="B143" s="179">
        <v>3671</v>
      </c>
      <c r="C143" s="179">
        <v>5805</v>
      </c>
      <c r="D143" s="179">
        <v>6</v>
      </c>
      <c r="E143" s="179">
        <v>14</v>
      </c>
      <c r="F143" s="179">
        <v>100</v>
      </c>
      <c r="G143" s="180">
        <v>9413</v>
      </c>
      <c r="H143" s="194">
        <v>98</v>
      </c>
      <c r="I143" s="25"/>
      <c r="J143" s="1"/>
      <c r="K143" s="1"/>
    </row>
    <row r="144" spans="1:11" x14ac:dyDescent="0.25">
      <c r="A144" s="26" t="s">
        <v>92</v>
      </c>
      <c r="B144" s="5">
        <f t="shared" ref="B144:G144" si="23">SUM(B146:B152)</f>
        <v>322693</v>
      </c>
      <c r="C144" s="5">
        <f t="shared" si="23"/>
        <v>85533</v>
      </c>
      <c r="D144" s="5">
        <f t="shared" si="23"/>
        <v>42417</v>
      </c>
      <c r="E144" s="5">
        <f t="shared" si="23"/>
        <v>61663</v>
      </c>
      <c r="F144" s="5">
        <f t="shared" si="23"/>
        <v>41232</v>
      </c>
      <c r="G144" s="6">
        <f t="shared" si="23"/>
        <v>443082</v>
      </c>
      <c r="H144" s="8">
        <f>G144*100/(SUM(B144:F144))</f>
        <v>80.045453067359418</v>
      </c>
      <c r="I144" s="25"/>
      <c r="J144" s="1"/>
      <c r="K144" s="1"/>
    </row>
    <row r="145" spans="1:9" ht="24.75" customHeight="1" x14ac:dyDescent="0.25">
      <c r="A145" s="169" t="s">
        <v>65</v>
      </c>
      <c r="B145" s="750" t="s">
        <v>32</v>
      </c>
      <c r="C145" s="751"/>
      <c r="D145" s="751"/>
      <c r="E145" s="751"/>
      <c r="F145" s="751"/>
      <c r="G145" s="751"/>
      <c r="H145" s="752"/>
    </row>
    <row r="146" spans="1:9" s="85" customFormat="1" x14ac:dyDescent="0.25">
      <c r="A146" s="560" t="s">
        <v>1300</v>
      </c>
      <c r="B146" s="564">
        <v>3869</v>
      </c>
      <c r="C146" s="564">
        <v>9447</v>
      </c>
      <c r="D146" s="564">
        <v>10</v>
      </c>
      <c r="E146" s="565">
        <v>8</v>
      </c>
      <c r="F146" s="564">
        <v>330</v>
      </c>
      <c r="G146" s="566">
        <v>13664</v>
      </c>
      <c r="H146" s="563">
        <f t="shared" ref="H146:H151" si="24">G146*100/(SUM(B146:F146))</f>
        <v>100</v>
      </c>
    </row>
    <row r="147" spans="1:9" x14ac:dyDescent="0.25">
      <c r="A147" s="169" t="s">
        <v>67</v>
      </c>
      <c r="B147" s="151">
        <v>5288</v>
      </c>
      <c r="C147" s="199" t="s">
        <v>79</v>
      </c>
      <c r="D147" s="200">
        <v>5</v>
      </c>
      <c r="E147" s="200">
        <v>11</v>
      </c>
      <c r="F147" s="200" t="s">
        <v>79</v>
      </c>
      <c r="G147" s="198">
        <v>5205</v>
      </c>
      <c r="H147" s="187">
        <f t="shared" si="24"/>
        <v>98.133484162895925</v>
      </c>
    </row>
    <row r="148" spans="1:9" x14ac:dyDescent="0.25">
      <c r="A148" s="169" t="s">
        <v>68</v>
      </c>
      <c r="B148" s="175">
        <v>4704</v>
      </c>
      <c r="C148" s="175">
        <v>8629</v>
      </c>
      <c r="D148" s="201">
        <v>603</v>
      </c>
      <c r="E148" s="175">
        <v>220</v>
      </c>
      <c r="F148" s="175">
        <v>350</v>
      </c>
      <c r="G148" s="176">
        <v>14506</v>
      </c>
      <c r="H148" s="170">
        <f t="shared" si="24"/>
        <v>100</v>
      </c>
    </row>
    <row r="149" spans="1:9" x14ac:dyDescent="0.25">
      <c r="A149" s="169" t="s">
        <v>69</v>
      </c>
      <c r="B149" s="175">
        <v>9402</v>
      </c>
      <c r="C149" s="175">
        <v>397</v>
      </c>
      <c r="D149" s="175">
        <v>2345</v>
      </c>
      <c r="E149" s="175">
        <v>905</v>
      </c>
      <c r="F149" s="200" t="s">
        <v>498</v>
      </c>
      <c r="G149" s="198">
        <v>12738</v>
      </c>
      <c r="H149" s="187">
        <f t="shared" si="24"/>
        <v>97.616675607326229</v>
      </c>
    </row>
    <row r="150" spans="1:9" x14ac:dyDescent="0.25">
      <c r="A150" s="169" t="s">
        <v>70</v>
      </c>
      <c r="B150" s="175">
        <v>7316</v>
      </c>
      <c r="C150" s="175">
        <v>8860</v>
      </c>
      <c r="D150" s="175">
        <v>1016</v>
      </c>
      <c r="E150" s="175">
        <v>2108</v>
      </c>
      <c r="F150" s="175">
        <v>3344</v>
      </c>
      <c r="G150" s="176">
        <v>22644</v>
      </c>
      <c r="H150" s="170">
        <f t="shared" si="24"/>
        <v>100</v>
      </c>
    </row>
    <row r="151" spans="1:9" x14ac:dyDescent="0.25">
      <c r="A151" s="169" t="s">
        <v>71</v>
      </c>
      <c r="B151" s="175">
        <v>279532</v>
      </c>
      <c r="C151" s="175">
        <v>33612</v>
      </c>
      <c r="D151" s="175">
        <v>15666</v>
      </c>
      <c r="E151" s="175">
        <v>57355</v>
      </c>
      <c r="F151" s="175">
        <v>36282</v>
      </c>
      <c r="G151" s="202">
        <v>312461</v>
      </c>
      <c r="H151" s="170">
        <f t="shared" si="24"/>
        <v>73.964544664774522</v>
      </c>
    </row>
    <row r="152" spans="1:9" ht="16.5" thickBot="1" x14ac:dyDescent="0.3">
      <c r="A152" s="177" t="s">
        <v>72</v>
      </c>
      <c r="B152" s="179">
        <v>12582</v>
      </c>
      <c r="C152" s="179">
        <v>24588</v>
      </c>
      <c r="D152" s="179">
        <v>22772</v>
      </c>
      <c r="E152" s="179">
        <v>1056</v>
      </c>
      <c r="F152" s="179">
        <v>926</v>
      </c>
      <c r="G152" s="180">
        <v>61864</v>
      </c>
      <c r="H152" s="203">
        <v>99.903107034429297</v>
      </c>
    </row>
    <row r="153" spans="1:9" x14ac:dyDescent="0.25">
      <c r="A153" s="1"/>
      <c r="B153" s="81"/>
      <c r="C153" s="1"/>
      <c r="D153" s="1"/>
      <c r="E153" s="1"/>
      <c r="F153" s="27"/>
      <c r="G153" s="28"/>
      <c r="H153" s="15"/>
    </row>
    <row r="154" spans="1:9" x14ac:dyDescent="0.25">
      <c r="A154" s="1"/>
      <c r="B154" s="1"/>
      <c r="C154" s="1"/>
      <c r="D154" s="1"/>
      <c r="E154" s="1"/>
      <c r="F154" s="1"/>
      <c r="G154" s="28"/>
      <c r="H154" s="1"/>
    </row>
    <row r="155" spans="1:9" x14ac:dyDescent="0.25">
      <c r="A155" s="29" t="s">
        <v>84</v>
      </c>
      <c r="B155" s="1"/>
      <c r="C155" s="1"/>
      <c r="D155" s="1"/>
      <c r="E155" s="1"/>
      <c r="F155" s="79"/>
      <c r="G155" s="28"/>
      <c r="H155" s="1"/>
    </row>
    <row r="156" spans="1:9" x14ac:dyDescent="0.25">
      <c r="A156" s="743" t="s">
        <v>1298</v>
      </c>
      <c r="B156" s="743"/>
      <c r="C156" s="743"/>
      <c r="D156" s="743"/>
      <c r="E156" s="743"/>
      <c r="F156" s="743"/>
      <c r="G156" s="743"/>
      <c r="H156" s="743"/>
      <c r="I156" s="743"/>
    </row>
  </sheetData>
  <mergeCells count="34">
    <mergeCell ref="A1:K1"/>
    <mergeCell ref="A3:A5"/>
    <mergeCell ref="B3:F3"/>
    <mergeCell ref="G3:H4"/>
    <mergeCell ref="I3:I5"/>
    <mergeCell ref="J3:K3"/>
    <mergeCell ref="B4:B5"/>
    <mergeCell ref="C4:C5"/>
    <mergeCell ref="D4:D5"/>
    <mergeCell ref="E4:E5"/>
    <mergeCell ref="G80:H80"/>
    <mergeCell ref="F4:F5"/>
    <mergeCell ref="J4:J5"/>
    <mergeCell ref="K4:K5"/>
    <mergeCell ref="I26:K26"/>
    <mergeCell ref="I68:K68"/>
    <mergeCell ref="I13:K13"/>
    <mergeCell ref="I10:K10"/>
    <mergeCell ref="A156:I156"/>
    <mergeCell ref="I39:K39"/>
    <mergeCell ref="I62:K62"/>
    <mergeCell ref="B145:H145"/>
    <mergeCell ref="I59:K59"/>
    <mergeCell ref="I74:K74"/>
    <mergeCell ref="B101:H101"/>
    <mergeCell ref="B123:H123"/>
    <mergeCell ref="I70:K70"/>
    <mergeCell ref="I72:K72"/>
    <mergeCell ref="D120:H120"/>
    <mergeCell ref="B121:H121"/>
    <mergeCell ref="A78:I78"/>
    <mergeCell ref="A80:A81"/>
    <mergeCell ref="B80:E80"/>
    <mergeCell ref="F80:F81"/>
  </mergeCells>
  <dataValidations count="4">
    <dataValidation operator="equal" allowBlank="1" showErrorMessage="1" errorTitle="skaičius didesnis už 1000" error="skaičius turi būti didesnis nei 1000" sqref="D70 F51 E8 I49:J49">
      <formula1>0</formula1>
      <formula2>0</formula2>
    </dataValidation>
    <dataValidation type="whole" allowBlank="1" showErrorMessage="1" errorTitle="Sveiki skaičiai nuo 0 iki 100" error="Skaičiai turi buti nuo 0 iki 100" sqref="D7:F7 H22:H28 H43:H49 B51:E51 B13:G13 H30:H32 H36:H41 G51:H51 H52:H54 H56:H59 H61:H66 B15:H20 H7:H13 B9:G11 H68:H72 H75">
      <formula1>0</formula1>
      <formula2>100</formula2>
    </dataValidation>
    <dataValidation type="whole" operator="equal" allowBlank="1" sqref="G73:G74">
      <formula1>0</formula1>
      <formula2>0</formula2>
    </dataValidation>
    <dataValidation type="whole" allowBlank="1" errorTitle="Sveiki skaičiai nuo 0 iki 100" sqref="H73:H74">
      <formula1>0</formula1>
      <formula2>100</formula2>
    </dataValidation>
  </dataValidations>
  <pageMargins left="0.7" right="0.7" top="0.75" bottom="0.75" header="0.3" footer="0.3"/>
  <pageSetup paperSize="9" orientation="portrait" r:id="rId1"/>
  <ignoredErrors>
    <ignoredError sqref="H6 H29 H50 H55 H60 H67 H14 H42 H76 H15 H21 H3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opLeftCell="A43" zoomScale="90" zoomScaleNormal="90" workbookViewId="0">
      <selection activeCell="B23" sqref="B23"/>
    </sheetView>
  </sheetViews>
  <sheetFormatPr defaultRowHeight="15.75" x14ac:dyDescent="0.25"/>
  <cols>
    <col min="1" max="1" width="16.75" customWidth="1"/>
    <col min="2" max="2" width="21.25" customWidth="1"/>
    <col min="3" max="4" width="26.875" customWidth="1"/>
    <col min="5" max="5" width="23.25" customWidth="1"/>
    <col min="6" max="6" width="15" customWidth="1"/>
  </cols>
  <sheetData>
    <row r="1" spans="1:6" x14ac:dyDescent="0.25">
      <c r="A1" s="783" t="s">
        <v>95</v>
      </c>
      <c r="B1" s="783"/>
      <c r="C1" s="783"/>
      <c r="D1" s="783"/>
      <c r="E1" s="783"/>
      <c r="F1" s="783"/>
    </row>
    <row r="2" spans="1:6" x14ac:dyDescent="0.25">
      <c r="A2" s="783"/>
      <c r="B2" s="783"/>
      <c r="C2" s="783"/>
      <c r="D2" s="783"/>
      <c r="E2" s="783"/>
      <c r="F2" s="783"/>
    </row>
    <row r="3" spans="1:6" ht="16.5" thickBot="1" x14ac:dyDescent="0.3">
      <c r="A3" s="1"/>
      <c r="B3" s="1"/>
      <c r="C3" s="1"/>
      <c r="D3" s="1"/>
      <c r="E3" s="1"/>
      <c r="F3" s="32"/>
    </row>
    <row r="4" spans="1:6" ht="95.25" customHeight="1" thickBot="1" x14ac:dyDescent="0.3">
      <c r="A4" s="105" t="s">
        <v>1</v>
      </c>
      <c r="B4" s="106" t="s">
        <v>96</v>
      </c>
      <c r="C4" s="106" t="s">
        <v>97</v>
      </c>
      <c r="D4" s="106" t="s">
        <v>98</v>
      </c>
      <c r="E4" s="106" t="s">
        <v>99</v>
      </c>
      <c r="F4" s="107" t="s">
        <v>100</v>
      </c>
    </row>
    <row r="5" spans="1:6" ht="27" customHeight="1" x14ac:dyDescent="0.25">
      <c r="A5" s="4" t="s">
        <v>540</v>
      </c>
      <c r="B5" s="67">
        <f>SUM(B6:B12)</f>
        <v>48176.956000000006</v>
      </c>
      <c r="C5" s="67">
        <f>SUM(C6:C12)</f>
        <v>15086.433300000001</v>
      </c>
      <c r="D5" s="67">
        <f>SUM(D6:D12)</f>
        <v>0</v>
      </c>
      <c r="E5" s="67">
        <f>SUM(E6:E12)</f>
        <v>5616.9534999999996</v>
      </c>
      <c r="F5" s="69">
        <f>SUM(F6:F12)</f>
        <v>68925.282800000015</v>
      </c>
    </row>
    <row r="6" spans="1:6" x14ac:dyDescent="0.25">
      <c r="A6" s="120" t="s">
        <v>14</v>
      </c>
      <c r="B6" s="204">
        <v>16217.781000000001</v>
      </c>
      <c r="C6" s="204">
        <v>4459.3557000000001</v>
      </c>
      <c r="D6" s="204">
        <v>0</v>
      </c>
      <c r="E6" s="204">
        <v>1483.8175000000001</v>
      </c>
      <c r="F6" s="205">
        <v>22160.954200000015</v>
      </c>
    </row>
    <row r="7" spans="1:6" x14ac:dyDescent="0.25">
      <c r="A7" s="697" t="s">
        <v>1293</v>
      </c>
      <c r="B7" s="567">
        <v>6962.5110000000004</v>
      </c>
      <c r="C7" s="567">
        <v>1046.5</v>
      </c>
      <c r="D7" s="567">
        <v>0</v>
      </c>
      <c r="E7" s="567">
        <v>251.50200000000001</v>
      </c>
      <c r="F7" s="568">
        <v>8305.4529999999995</v>
      </c>
    </row>
    <row r="8" spans="1:6" x14ac:dyDescent="0.25">
      <c r="A8" s="697" t="s">
        <v>1301</v>
      </c>
      <c r="B8" s="569">
        <v>1542.2610000000002</v>
      </c>
      <c r="C8" s="569">
        <v>1074.5270000000003</v>
      </c>
      <c r="D8" s="567">
        <v>0</v>
      </c>
      <c r="E8" s="567">
        <v>54.73</v>
      </c>
      <c r="F8" s="570">
        <v>2671.5179999999987</v>
      </c>
    </row>
    <row r="9" spans="1:6" x14ac:dyDescent="0.25">
      <c r="A9" s="120" t="s">
        <v>15</v>
      </c>
      <c r="B9" s="206">
        <v>7584.34</v>
      </c>
      <c r="C9" s="206">
        <v>3479.2740000000003</v>
      </c>
      <c r="D9" s="204">
        <v>0</v>
      </c>
      <c r="E9" s="206">
        <v>2644.3240000000001</v>
      </c>
      <c r="F9" s="207">
        <v>13707.938000000002</v>
      </c>
    </row>
    <row r="10" spans="1:6" x14ac:dyDescent="0.25">
      <c r="A10" s="120" t="s">
        <v>1305</v>
      </c>
      <c r="B10" s="206">
        <v>4242.24</v>
      </c>
      <c r="C10" s="206">
        <v>1169.29</v>
      </c>
      <c r="D10" s="206">
        <v>0</v>
      </c>
      <c r="E10" s="206">
        <v>0</v>
      </c>
      <c r="F10" s="207">
        <f>SUM(B10:E10)</f>
        <v>5411.53</v>
      </c>
    </row>
    <row r="11" spans="1:6" s="85" customFormat="1" x14ac:dyDescent="0.25">
      <c r="A11" s="120" t="s">
        <v>17</v>
      </c>
      <c r="B11" s="204">
        <v>6547.9080000000004</v>
      </c>
      <c r="C11" s="204">
        <v>2088.0396000000005</v>
      </c>
      <c r="D11" s="204">
        <v>0</v>
      </c>
      <c r="E11" s="204">
        <v>487.72700000000009</v>
      </c>
      <c r="F11" s="207">
        <v>9123.6746000000021</v>
      </c>
    </row>
    <row r="12" spans="1:6" s="85" customFormat="1" ht="16.5" thickBot="1" x14ac:dyDescent="0.3">
      <c r="A12" s="128" t="s">
        <v>18</v>
      </c>
      <c r="B12" s="208">
        <v>5079.9150000000009</v>
      </c>
      <c r="C12" s="208">
        <v>1769.4469999999999</v>
      </c>
      <c r="D12" s="208">
        <v>0</v>
      </c>
      <c r="E12" s="204">
        <v>694.85300000000007</v>
      </c>
      <c r="F12" s="209">
        <v>7544.2150000000011</v>
      </c>
    </row>
    <row r="13" spans="1:6" ht="28.5" customHeight="1" x14ac:dyDescent="0.25">
      <c r="A13" s="4" t="s">
        <v>541</v>
      </c>
      <c r="B13" s="67">
        <f>SUM(B14:B19)</f>
        <v>191627.66600000003</v>
      </c>
      <c r="C13" s="67">
        <f>SUM(C14:C19)</f>
        <v>23223.317999999999</v>
      </c>
      <c r="D13" s="67">
        <f>SUM(D14:D19)</f>
        <v>6919.5709999999999</v>
      </c>
      <c r="E13" s="67">
        <f>SUM(E14:E19)</f>
        <v>3032.8999999999996</v>
      </c>
      <c r="F13" s="69">
        <f>SUM(F14:F19)</f>
        <v>224803.45500000005</v>
      </c>
    </row>
    <row r="14" spans="1:6" x14ac:dyDescent="0.25">
      <c r="A14" s="120" t="s">
        <v>19</v>
      </c>
      <c r="B14" s="204">
        <v>11955.985000000002</v>
      </c>
      <c r="C14" s="204">
        <v>2147.0210000000002</v>
      </c>
      <c r="D14" s="204">
        <v>2439.8509999999997</v>
      </c>
      <c r="E14" s="204">
        <v>53.521000000000001</v>
      </c>
      <c r="F14" s="205">
        <v>16596.378000000001</v>
      </c>
    </row>
    <row r="15" spans="1:6" x14ac:dyDescent="0.25">
      <c r="A15" s="120" t="s">
        <v>21</v>
      </c>
      <c r="B15" s="204">
        <v>7640.7000000000007</v>
      </c>
      <c r="C15" s="204">
        <v>677.65899999999999</v>
      </c>
      <c r="D15" s="204">
        <v>0</v>
      </c>
      <c r="E15" s="204">
        <v>927.80799999999988</v>
      </c>
      <c r="F15" s="205">
        <v>9246.1669999999976</v>
      </c>
    </row>
    <row r="16" spans="1:6" s="85" customFormat="1" x14ac:dyDescent="0.25">
      <c r="A16" s="120" t="s">
        <v>22</v>
      </c>
      <c r="B16" s="204">
        <v>121191.955</v>
      </c>
      <c r="C16" s="204">
        <v>17430.768</v>
      </c>
      <c r="D16" s="204">
        <v>1175.78</v>
      </c>
      <c r="E16" s="204">
        <v>1413.1449999999998</v>
      </c>
      <c r="F16" s="205">
        <v>141211.64800000002</v>
      </c>
    </row>
    <row r="17" spans="1:8" s="85" customFormat="1" x14ac:dyDescent="0.25">
      <c r="A17" s="120" t="s">
        <v>23</v>
      </c>
      <c r="B17" s="204">
        <v>24381.050000000007</v>
      </c>
      <c r="C17" s="204">
        <v>2060</v>
      </c>
      <c r="D17" s="204">
        <v>2810.5800000000004</v>
      </c>
      <c r="E17" s="204">
        <v>0</v>
      </c>
      <c r="F17" s="205">
        <v>29251.630000000008</v>
      </c>
    </row>
    <row r="18" spans="1:8" s="85" customFormat="1" x14ac:dyDescent="0.25">
      <c r="A18" s="120" t="s">
        <v>24</v>
      </c>
      <c r="B18" s="204">
        <v>17273.29</v>
      </c>
      <c r="C18" s="204">
        <v>217.029</v>
      </c>
      <c r="D18" s="204">
        <v>28.22</v>
      </c>
      <c r="E18" s="204">
        <v>583.98</v>
      </c>
      <c r="F18" s="205">
        <v>18102.518999999997</v>
      </c>
    </row>
    <row r="19" spans="1:8" s="85" customFormat="1" ht="16.5" thickBot="1" x14ac:dyDescent="0.3">
      <c r="A19" s="128" t="s">
        <v>25</v>
      </c>
      <c r="B19" s="210">
        <v>9184.6860000000015</v>
      </c>
      <c r="C19" s="210">
        <v>690.84100000000001</v>
      </c>
      <c r="D19" s="210">
        <v>465.14</v>
      </c>
      <c r="E19" s="210">
        <v>54.445999999999998</v>
      </c>
      <c r="F19" s="205">
        <v>10395.113000000001</v>
      </c>
    </row>
    <row r="20" spans="1:8" ht="31.5" x14ac:dyDescent="0.25">
      <c r="A20" s="4" t="s">
        <v>545</v>
      </c>
      <c r="B20" s="67">
        <f>SUM(B21:B27)</f>
        <v>121600.83</v>
      </c>
      <c r="C20" s="67">
        <f>SUM(C21:C27)</f>
        <v>8326.7445999999982</v>
      </c>
      <c r="D20" s="67">
        <f>SUM(D21:D27)</f>
        <v>12368.242</v>
      </c>
      <c r="E20" s="67">
        <f>SUM(E21:E27)</f>
        <v>6884.4339999999993</v>
      </c>
      <c r="F20" s="69">
        <f>SUM(F21:F27)</f>
        <v>149178.24460000001</v>
      </c>
    </row>
    <row r="21" spans="1:8" x14ac:dyDescent="0.25">
      <c r="A21" s="120" t="s">
        <v>26</v>
      </c>
      <c r="B21" s="204">
        <v>62323.76</v>
      </c>
      <c r="C21" s="204">
        <v>4672.3279999999995</v>
      </c>
      <c r="D21" s="204">
        <v>7626.47</v>
      </c>
      <c r="E21" s="204">
        <v>3691.2989999999995</v>
      </c>
      <c r="F21" s="205">
        <v>78313.856999999989</v>
      </c>
    </row>
    <row r="22" spans="1:8" s="85" customFormat="1" x14ac:dyDescent="0.25">
      <c r="A22" s="120" t="s">
        <v>27</v>
      </c>
      <c r="B22" s="204">
        <v>15678.95</v>
      </c>
      <c r="C22" s="204">
        <v>2634.2259999999997</v>
      </c>
      <c r="D22" s="204">
        <v>0</v>
      </c>
      <c r="E22" s="204">
        <v>0</v>
      </c>
      <c r="F22" s="205">
        <v>18311.170000000002</v>
      </c>
    </row>
    <row r="23" spans="1:8" x14ac:dyDescent="0.25">
      <c r="A23" s="120" t="s">
        <v>28</v>
      </c>
      <c r="B23" s="204">
        <v>15046.33</v>
      </c>
      <c r="C23" s="204">
        <v>255.85999999999999</v>
      </c>
      <c r="D23" s="204">
        <v>720.4</v>
      </c>
      <c r="E23" s="204">
        <v>374.06</v>
      </c>
      <c r="F23" s="205">
        <v>16396.650000000001</v>
      </c>
    </row>
    <row r="24" spans="1:8" x14ac:dyDescent="0.25">
      <c r="A24" s="120" t="s">
        <v>81</v>
      </c>
      <c r="B24" s="204">
        <v>1948.43</v>
      </c>
      <c r="C24" s="204">
        <v>206.91900000000004</v>
      </c>
      <c r="D24" s="204">
        <v>1131.752</v>
      </c>
      <c r="E24" s="204">
        <v>10.932</v>
      </c>
      <c r="F24" s="205">
        <v>3298.032999999999</v>
      </c>
    </row>
    <row r="25" spans="1:8" s="85" customFormat="1" x14ac:dyDescent="0.25">
      <c r="A25" s="549" t="s">
        <v>1302</v>
      </c>
      <c r="B25" s="567">
        <v>9428.19</v>
      </c>
      <c r="C25" s="567">
        <v>151.0736</v>
      </c>
      <c r="D25" s="567">
        <v>2881.48</v>
      </c>
      <c r="E25" s="567">
        <v>2738.8</v>
      </c>
      <c r="F25" s="568">
        <f>SUM(B25:E25)</f>
        <v>15199.543600000001</v>
      </c>
    </row>
    <row r="26" spans="1:8" x14ac:dyDescent="0.25">
      <c r="A26" s="549" t="s">
        <v>1303</v>
      </c>
      <c r="B26" s="567">
        <v>4389.67</v>
      </c>
      <c r="C26" s="567">
        <v>218.352</v>
      </c>
      <c r="D26" s="567">
        <v>8.14</v>
      </c>
      <c r="E26" s="567">
        <v>34.646999999999998</v>
      </c>
      <c r="F26" s="568">
        <v>4650.8090000000002</v>
      </c>
    </row>
    <row r="27" spans="1:8" ht="16.5" thickBot="1" x14ac:dyDescent="0.3">
      <c r="A27" s="120" t="s">
        <v>35</v>
      </c>
      <c r="B27" s="204">
        <v>12785.499999999998</v>
      </c>
      <c r="C27" s="204">
        <v>187.98600000000002</v>
      </c>
      <c r="D27" s="204">
        <v>0</v>
      </c>
      <c r="E27" s="204">
        <v>34.696000000000005</v>
      </c>
      <c r="F27" s="205">
        <v>13008.181999999999</v>
      </c>
    </row>
    <row r="28" spans="1:8" ht="39.75" customHeight="1" x14ac:dyDescent="0.25">
      <c r="A28" s="4" t="s">
        <v>546</v>
      </c>
      <c r="B28" s="67">
        <f>SUM(B29:B33)</f>
        <v>47971.147000000004</v>
      </c>
      <c r="C28" s="67">
        <f>SUM(C29:C33)</f>
        <v>1983.2932499999997</v>
      </c>
      <c r="D28" s="67">
        <f>SUM(D29:D33)</f>
        <v>442.51900000000001</v>
      </c>
      <c r="E28" s="67">
        <f>SUM(E29:E33)</f>
        <v>8631.3271999999997</v>
      </c>
      <c r="F28" s="69">
        <f>SUM(F29:F33)</f>
        <v>58265.646449999986</v>
      </c>
    </row>
    <row r="29" spans="1:8" x14ac:dyDescent="0.25">
      <c r="A29" s="120" t="s">
        <v>38</v>
      </c>
      <c r="B29" s="206">
        <v>3618.78</v>
      </c>
      <c r="C29" s="206">
        <v>134.68799999999999</v>
      </c>
      <c r="D29" s="206">
        <v>9.5599999999999987</v>
      </c>
      <c r="E29" s="206">
        <v>293.94400000000002</v>
      </c>
      <c r="F29" s="207">
        <v>4056.9719999999979</v>
      </c>
    </row>
    <row r="30" spans="1:8" s="85" customFormat="1" x14ac:dyDescent="0.25">
      <c r="A30" s="120" t="s">
        <v>39</v>
      </c>
      <c r="B30" s="204">
        <v>4120.05</v>
      </c>
      <c r="C30" s="204">
        <v>208.941</v>
      </c>
      <c r="D30" s="204">
        <v>61.085000000000001</v>
      </c>
      <c r="E30" s="204">
        <v>983.07</v>
      </c>
      <c r="F30" s="207">
        <v>5373.1460000000006</v>
      </c>
    </row>
    <row r="31" spans="1:8" s="85" customFormat="1" x14ac:dyDescent="0.25">
      <c r="A31" s="211" t="s">
        <v>37</v>
      </c>
      <c r="B31" s="204">
        <v>19984.160000000003</v>
      </c>
      <c r="C31" s="204">
        <v>472.14914999999991</v>
      </c>
      <c r="D31" s="204">
        <v>216.98700000000002</v>
      </c>
      <c r="E31" s="204">
        <v>5347.6599999999989</v>
      </c>
      <c r="F31" s="207">
        <v>25258.316149999991</v>
      </c>
    </row>
    <row r="32" spans="1:8" x14ac:dyDescent="0.25">
      <c r="A32" s="120" t="s">
        <v>40</v>
      </c>
      <c r="B32" s="204">
        <v>7094.4570000000003</v>
      </c>
      <c r="C32" s="204">
        <v>625.96109999999999</v>
      </c>
      <c r="D32" s="204">
        <v>67.72</v>
      </c>
      <c r="E32" s="204">
        <v>827.3950000000001</v>
      </c>
      <c r="F32" s="207">
        <v>8615.5330999999969</v>
      </c>
      <c r="G32" s="63"/>
      <c r="H32" s="63"/>
    </row>
    <row r="33" spans="1:6" s="85" customFormat="1" ht="16.5" thickBot="1" x14ac:dyDescent="0.3">
      <c r="A33" s="128" t="s">
        <v>41</v>
      </c>
      <c r="B33" s="210">
        <v>13153.699999999999</v>
      </c>
      <c r="C33" s="210">
        <v>541.55399999999997</v>
      </c>
      <c r="D33" s="210">
        <v>87.167000000000016</v>
      </c>
      <c r="E33" s="210">
        <v>1179.2582</v>
      </c>
      <c r="F33" s="212">
        <v>14961.679199999999</v>
      </c>
    </row>
    <row r="34" spans="1:6" ht="31.5" x14ac:dyDescent="0.25">
      <c r="A34" s="26" t="s">
        <v>547</v>
      </c>
      <c r="B34" s="68">
        <f>SUM(B35:B40)</f>
        <v>60551.845000000001</v>
      </c>
      <c r="C34" s="68">
        <f>SUM(C35:C40)</f>
        <v>10259.038999999999</v>
      </c>
      <c r="D34" s="68">
        <f>SUM(D35:D40)</f>
        <v>7566.5960000000023</v>
      </c>
      <c r="E34" s="68">
        <f>SUM(E35:E40)</f>
        <v>2925.5239999999999</v>
      </c>
      <c r="F34" s="69">
        <f>SUM(F35:F40)</f>
        <v>82224.182000000015</v>
      </c>
    </row>
    <row r="35" spans="1:6" x14ac:dyDescent="0.25">
      <c r="A35" s="120" t="s">
        <v>42</v>
      </c>
      <c r="B35" s="204">
        <v>4368.09</v>
      </c>
      <c r="C35" s="204">
        <v>1448.77</v>
      </c>
      <c r="D35" s="204" t="s">
        <v>984</v>
      </c>
      <c r="E35" s="204">
        <v>554.66</v>
      </c>
      <c r="F35" s="205">
        <v>7409.25</v>
      </c>
    </row>
    <row r="36" spans="1:6" x14ac:dyDescent="0.25">
      <c r="A36" s="120" t="s">
        <v>43</v>
      </c>
      <c r="B36" s="204">
        <v>4244.1099999999997</v>
      </c>
      <c r="C36" s="204">
        <v>364.07400000000007</v>
      </c>
      <c r="D36" s="204">
        <v>153.68</v>
      </c>
      <c r="E36" s="204">
        <v>76.162999999999997</v>
      </c>
      <c r="F36" s="205">
        <v>4721.4750000000013</v>
      </c>
    </row>
    <row r="37" spans="1:6" x14ac:dyDescent="0.25">
      <c r="A37" s="120" t="s">
        <v>44</v>
      </c>
      <c r="B37" s="204">
        <v>33835.521000000001</v>
      </c>
      <c r="C37" s="204">
        <v>6541.6549999999988</v>
      </c>
      <c r="D37" s="204">
        <v>6595.5350000000017</v>
      </c>
      <c r="E37" s="204">
        <v>1659.8449999999998</v>
      </c>
      <c r="F37" s="205">
        <v>48632.556000000011</v>
      </c>
    </row>
    <row r="38" spans="1:6" x14ac:dyDescent="0.25">
      <c r="A38" s="120" t="s">
        <v>45</v>
      </c>
      <c r="B38" s="204">
        <v>5364.9939999999979</v>
      </c>
      <c r="C38" s="204">
        <v>622.06799999999998</v>
      </c>
      <c r="D38" s="204">
        <v>275.15999999999997</v>
      </c>
      <c r="E38" s="204">
        <v>94.269000000000005</v>
      </c>
      <c r="F38" s="205">
        <v>6356.4909999999982</v>
      </c>
    </row>
    <row r="39" spans="1:6" s="85" customFormat="1" x14ac:dyDescent="0.25">
      <c r="A39" s="120" t="s">
        <v>46</v>
      </c>
      <c r="B39" s="204">
        <v>6024.25</v>
      </c>
      <c r="C39" s="204">
        <v>287.57</v>
      </c>
      <c r="D39" s="204">
        <v>232.35000000000005</v>
      </c>
      <c r="E39" s="204">
        <v>100.79900000000001</v>
      </c>
      <c r="F39" s="205">
        <v>6644.9690000000028</v>
      </c>
    </row>
    <row r="40" spans="1:6" s="85" customFormat="1" ht="16.5" thickBot="1" x14ac:dyDescent="0.3">
      <c r="A40" s="128" t="s">
        <v>47</v>
      </c>
      <c r="B40" s="210">
        <v>6714.88</v>
      </c>
      <c r="C40" s="210">
        <v>994.90200000000004</v>
      </c>
      <c r="D40" s="210">
        <v>309.87099999999998</v>
      </c>
      <c r="E40" s="210">
        <v>439.78800000000001</v>
      </c>
      <c r="F40" s="205">
        <v>8459.4410000000007</v>
      </c>
    </row>
    <row r="41" spans="1:6" ht="25.5" customHeight="1" x14ac:dyDescent="0.25">
      <c r="A41" s="4" t="s">
        <v>548</v>
      </c>
      <c r="B41" s="67">
        <f>SUM(B42:B48)</f>
        <v>88904.913</v>
      </c>
      <c r="C41" s="67">
        <f>SUM(C42:C48)</f>
        <v>14627.734999999999</v>
      </c>
      <c r="D41" s="67">
        <f>SUM(D42:D48)</f>
        <v>1606.35</v>
      </c>
      <c r="E41" s="67">
        <f>SUM(E42:E48)</f>
        <v>15592.349</v>
      </c>
      <c r="F41" s="69">
        <f>SUM(F42:F48)</f>
        <v>120731.34700000001</v>
      </c>
    </row>
    <row r="42" spans="1:6" x14ac:dyDescent="0.25">
      <c r="A42" s="120" t="s">
        <v>48</v>
      </c>
      <c r="B42" s="204">
        <v>4865.7570000000005</v>
      </c>
      <c r="C42" s="204">
        <v>1213.0539999999999</v>
      </c>
      <c r="D42" s="204">
        <v>86.25</v>
      </c>
      <c r="E42" s="204">
        <v>158.149</v>
      </c>
      <c r="F42" s="205">
        <v>6323.2100000000009</v>
      </c>
    </row>
    <row r="43" spans="1:6" x14ac:dyDescent="0.25">
      <c r="A43" s="120" t="s">
        <v>49</v>
      </c>
      <c r="B43" s="204">
        <v>5832.6530000000002</v>
      </c>
      <c r="C43" s="204">
        <v>1499.2059999999999</v>
      </c>
      <c r="D43" s="204">
        <v>497.23</v>
      </c>
      <c r="E43" s="204">
        <v>200.83799999999999</v>
      </c>
      <c r="F43" s="205">
        <v>8029.9269999999997</v>
      </c>
    </row>
    <row r="44" spans="1:6" x14ac:dyDescent="0.25">
      <c r="A44" s="120" t="s">
        <v>50</v>
      </c>
      <c r="B44" s="213">
        <v>7445.32</v>
      </c>
      <c r="C44" s="213">
        <v>1262.2090000000001</v>
      </c>
      <c r="D44" s="213">
        <v>491.34999999999997</v>
      </c>
      <c r="E44" s="213">
        <v>232.32799999999997</v>
      </c>
      <c r="F44" s="205">
        <v>9431.2069999999985</v>
      </c>
    </row>
    <row r="45" spans="1:6" s="85" customFormat="1" x14ac:dyDescent="0.25">
      <c r="A45" s="120" t="s">
        <v>52</v>
      </c>
      <c r="B45" s="204">
        <v>6005.9199999999992</v>
      </c>
      <c r="C45" s="204">
        <v>1245.972</v>
      </c>
      <c r="D45" s="204">
        <v>19.11</v>
      </c>
      <c r="E45" s="204">
        <v>513.79200000000003</v>
      </c>
      <c r="F45" s="205">
        <v>7784.7939999999981</v>
      </c>
    </row>
    <row r="46" spans="1:6" x14ac:dyDescent="0.25">
      <c r="A46" s="120" t="s">
        <v>54</v>
      </c>
      <c r="B46" s="204">
        <v>11541.001</v>
      </c>
      <c r="C46" s="204">
        <v>2406.7749999999996</v>
      </c>
      <c r="D46" s="204">
        <v>127.16</v>
      </c>
      <c r="E46" s="204">
        <v>1632.395</v>
      </c>
      <c r="F46" s="205">
        <v>15707.331000000002</v>
      </c>
    </row>
    <row r="47" spans="1:6" x14ac:dyDescent="0.25">
      <c r="A47" s="120" t="s">
        <v>56</v>
      </c>
      <c r="B47" s="204">
        <v>38973.028999999995</v>
      </c>
      <c r="C47" s="204">
        <v>1824.6799999999998</v>
      </c>
      <c r="D47" s="204">
        <v>299.89999999999998</v>
      </c>
      <c r="E47" s="204">
        <v>11469.588</v>
      </c>
      <c r="F47" s="205">
        <v>52567.197000000015</v>
      </c>
    </row>
    <row r="48" spans="1:6" ht="16.5" thickBot="1" x14ac:dyDescent="0.3">
      <c r="A48" s="120" t="s">
        <v>57</v>
      </c>
      <c r="B48" s="204">
        <v>14241.233</v>
      </c>
      <c r="C48" s="204">
        <v>5175.8389999999999</v>
      </c>
      <c r="D48" s="204">
        <v>85.35</v>
      </c>
      <c r="E48" s="204">
        <v>1385.259</v>
      </c>
      <c r="F48" s="205">
        <v>20887.680999999997</v>
      </c>
    </row>
    <row r="49" spans="1:7" ht="23.25" customHeight="1" x14ac:dyDescent="0.25">
      <c r="A49" s="4" t="s">
        <v>549</v>
      </c>
      <c r="B49" s="67">
        <f>SUM(B50:B53)</f>
        <v>32180.42</v>
      </c>
      <c r="C49" s="67">
        <f>SUM(C50:C53)</f>
        <v>1866.7950000000001</v>
      </c>
      <c r="D49" s="67">
        <f>SUM(D50:D53)</f>
        <v>1574.9699999999998</v>
      </c>
      <c r="E49" s="67">
        <f>SUM(E50:E53)</f>
        <v>53.956000000000003</v>
      </c>
      <c r="F49" s="69">
        <f>SUM(F50:F53)</f>
        <v>35676.140999999996</v>
      </c>
    </row>
    <row r="50" spans="1:7" x14ac:dyDescent="0.25">
      <c r="A50" s="121" t="s">
        <v>20</v>
      </c>
      <c r="B50" s="204">
        <v>7935.77</v>
      </c>
      <c r="C50" s="204">
        <v>180.48899999999998</v>
      </c>
      <c r="D50" s="204">
        <v>1287.6299999999999</v>
      </c>
      <c r="E50" s="204">
        <v>20.71</v>
      </c>
      <c r="F50" s="205">
        <v>9424.5989999999983</v>
      </c>
    </row>
    <row r="51" spans="1:7" x14ac:dyDescent="0.25">
      <c r="A51" s="121" t="s">
        <v>30</v>
      </c>
      <c r="B51" s="204">
        <v>2383.3499999999995</v>
      </c>
      <c r="C51" s="204">
        <v>46.285000000000018</v>
      </c>
      <c r="D51" s="204">
        <v>200.98000000000002</v>
      </c>
      <c r="E51" s="214">
        <v>2.2389999999999999</v>
      </c>
      <c r="F51" s="205">
        <v>2632.8539999999994</v>
      </c>
    </row>
    <row r="52" spans="1:7" ht="15.75" customHeight="1" x14ac:dyDescent="0.25">
      <c r="A52" s="121" t="s">
        <v>34</v>
      </c>
      <c r="B52" s="204">
        <v>6622.0199999999995</v>
      </c>
      <c r="C52" s="204">
        <v>115.44900000000003</v>
      </c>
      <c r="D52" s="204">
        <v>59.820000000000007</v>
      </c>
      <c r="E52" s="204">
        <v>10.033000000000001</v>
      </c>
      <c r="F52" s="205">
        <v>6807.3220000000001</v>
      </c>
    </row>
    <row r="53" spans="1:7" ht="16.5" thickBot="1" x14ac:dyDescent="0.3">
      <c r="A53" s="136" t="s">
        <v>36</v>
      </c>
      <c r="B53" s="215">
        <v>15239.28</v>
      </c>
      <c r="C53" s="215">
        <v>1524.5720000000001</v>
      </c>
      <c r="D53" s="215">
        <v>26.54</v>
      </c>
      <c r="E53" s="215">
        <v>20.974</v>
      </c>
      <c r="F53" s="205">
        <v>16811.365999999998</v>
      </c>
    </row>
    <row r="54" spans="1:7" ht="21.75" customHeight="1" x14ac:dyDescent="0.25">
      <c r="A54" s="5" t="s">
        <v>542</v>
      </c>
      <c r="B54" s="67">
        <f>SUM(B55:B58)</f>
        <v>36201.959000000003</v>
      </c>
      <c r="C54" s="67">
        <f>SUM(C55:C58)</f>
        <v>4540.4259999999995</v>
      </c>
      <c r="D54" s="67">
        <f>SUM(D55:D58)</f>
        <v>1140.03</v>
      </c>
      <c r="E54" s="67">
        <f>SUM(E55:E58)</f>
        <v>10067.167100000002</v>
      </c>
      <c r="F54" s="69">
        <f>SUM(F55:F58)</f>
        <v>51938.2981</v>
      </c>
    </row>
    <row r="55" spans="1:7" s="80" customFormat="1" x14ac:dyDescent="0.25">
      <c r="A55" s="121" t="s">
        <v>51</v>
      </c>
      <c r="B55" s="204">
        <v>14293.262999999999</v>
      </c>
      <c r="C55" s="204">
        <v>1048.1040000000003</v>
      </c>
      <c r="D55" s="204">
        <v>194.95500000000001</v>
      </c>
      <c r="E55" s="204">
        <v>2192.7749999999996</v>
      </c>
      <c r="F55" s="205">
        <v>17729.093000000001</v>
      </c>
    </row>
    <row r="56" spans="1:7" x14ac:dyDescent="0.25">
      <c r="A56" s="121" t="s">
        <v>53</v>
      </c>
      <c r="B56" s="204">
        <v>9566.003999999999</v>
      </c>
      <c r="C56" s="204">
        <v>2145.2589999999996</v>
      </c>
      <c r="D56" s="204">
        <v>0</v>
      </c>
      <c r="E56" s="204">
        <v>6157.7100000000009</v>
      </c>
      <c r="F56" s="205">
        <v>17880.443000000003</v>
      </c>
    </row>
    <row r="57" spans="1:7" s="80" customFormat="1" x14ac:dyDescent="0.25">
      <c r="A57" s="121" t="s">
        <v>55</v>
      </c>
      <c r="B57" s="204">
        <v>1766.6120000000001</v>
      </c>
      <c r="C57" s="204">
        <v>281.18500000000006</v>
      </c>
      <c r="D57" s="204">
        <v>0</v>
      </c>
      <c r="E57" s="204">
        <v>272.02199999999999</v>
      </c>
      <c r="F57" s="205">
        <v>2297.0689999999991</v>
      </c>
      <c r="G57"/>
    </row>
    <row r="58" spans="1:7" s="80" customFormat="1" ht="16.5" thickBot="1" x14ac:dyDescent="0.3">
      <c r="A58" s="129" t="s">
        <v>58</v>
      </c>
      <c r="B58" s="210">
        <v>10576.08</v>
      </c>
      <c r="C58" s="210">
        <v>1065.8780000000002</v>
      </c>
      <c r="D58" s="210">
        <v>945.07500000000005</v>
      </c>
      <c r="E58" s="210">
        <v>1444.6601000000001</v>
      </c>
      <c r="F58" s="216">
        <v>14031.693099999997</v>
      </c>
    </row>
    <row r="59" spans="1:7" ht="27" customHeight="1" x14ac:dyDescent="0.25">
      <c r="A59" s="4" t="s">
        <v>543</v>
      </c>
      <c r="B59" s="67">
        <f>SUM(B60:B65)</f>
        <v>30606.597999999998</v>
      </c>
      <c r="C59" s="67">
        <f>SUM(C60:C65)</f>
        <v>4477.7359999999999</v>
      </c>
      <c r="D59" s="67">
        <f>SUM(D60:D65)</f>
        <v>3753.2799999999997</v>
      </c>
      <c r="E59" s="67">
        <f>SUM(E60:E65)</f>
        <v>7157.884</v>
      </c>
      <c r="F59" s="69">
        <f>SUM(F60:F65)</f>
        <v>45972.757999999994</v>
      </c>
    </row>
    <row r="60" spans="1:7" x14ac:dyDescent="0.25">
      <c r="A60" s="120" t="s">
        <v>59</v>
      </c>
      <c r="B60" s="204">
        <v>4792.07</v>
      </c>
      <c r="C60" s="204">
        <v>922.96600000000012</v>
      </c>
      <c r="D60" s="204">
        <v>1591.47</v>
      </c>
      <c r="E60" s="204">
        <v>1316.952</v>
      </c>
      <c r="F60" s="205">
        <v>8601.4979999999996</v>
      </c>
    </row>
    <row r="61" spans="1:7" x14ac:dyDescent="0.25">
      <c r="A61" s="120" t="s">
        <v>60</v>
      </c>
      <c r="B61" s="204">
        <v>3066.4300000000003</v>
      </c>
      <c r="C61" s="204">
        <v>645.90899999999988</v>
      </c>
      <c r="D61" s="204">
        <v>0</v>
      </c>
      <c r="E61" s="204">
        <v>185.68100000000001</v>
      </c>
      <c r="F61" s="205">
        <v>3898.0200000000013</v>
      </c>
    </row>
    <row r="62" spans="1:7" x14ac:dyDescent="0.25">
      <c r="A62" s="120" t="s">
        <v>61</v>
      </c>
      <c r="B62" s="204">
        <v>4653.985999999999</v>
      </c>
      <c r="C62" s="204">
        <v>1272.7849999999996</v>
      </c>
      <c r="D62" s="204">
        <v>8.1199999999999992</v>
      </c>
      <c r="E62" s="204">
        <v>66.567999999999998</v>
      </c>
      <c r="F62" s="205">
        <v>6001.4590000000017</v>
      </c>
    </row>
    <row r="63" spans="1:7" x14ac:dyDescent="0.25">
      <c r="A63" s="120" t="s">
        <v>62</v>
      </c>
      <c r="B63" s="204">
        <v>10989.144</v>
      </c>
      <c r="C63" s="204">
        <v>415.322</v>
      </c>
      <c r="D63" s="204">
        <v>1086.123</v>
      </c>
      <c r="E63" s="204">
        <v>5527.451</v>
      </c>
      <c r="F63" s="205">
        <v>18017.259999999995</v>
      </c>
    </row>
    <row r="64" spans="1:7" x14ac:dyDescent="0.25">
      <c r="A64" s="120" t="s">
        <v>63</v>
      </c>
      <c r="B64" s="204">
        <v>4731.8200000000006</v>
      </c>
      <c r="C64" s="204">
        <v>426.27200000000011</v>
      </c>
      <c r="D64" s="204">
        <v>123.167</v>
      </c>
      <c r="E64" s="204">
        <v>0</v>
      </c>
      <c r="F64" s="205">
        <v>5281.2589999999991</v>
      </c>
    </row>
    <row r="65" spans="1:9" ht="16.5" thickBot="1" x14ac:dyDescent="0.3">
      <c r="A65" s="128" t="s">
        <v>64</v>
      </c>
      <c r="B65" s="210">
        <v>2373.1480000000001</v>
      </c>
      <c r="C65" s="210">
        <v>794.48199999999997</v>
      </c>
      <c r="D65" s="210">
        <v>944.40000000000009</v>
      </c>
      <c r="E65" s="210">
        <v>61.232000000000006</v>
      </c>
      <c r="F65" s="205">
        <v>4173.2619999999997</v>
      </c>
    </row>
    <row r="66" spans="1:9" ht="36" customHeight="1" x14ac:dyDescent="0.25">
      <c r="A66" s="4" t="s">
        <v>544</v>
      </c>
      <c r="B66" s="67">
        <f>SUM(B67:B74)</f>
        <v>242582.54499999998</v>
      </c>
      <c r="C66" s="67">
        <f>SUM(C67:C74)</f>
        <v>6173.7710000000006</v>
      </c>
      <c r="D66" s="67">
        <f>SUM(D67:D74)</f>
        <v>8301.2710000000006</v>
      </c>
      <c r="E66" s="67">
        <f>SUM(E67:E74)</f>
        <v>37372.794999999998</v>
      </c>
      <c r="F66" s="69">
        <f>SUM(F67:F74)</f>
        <v>294810.79300000001</v>
      </c>
    </row>
    <row r="67" spans="1:9" s="85" customFormat="1" x14ac:dyDescent="0.25">
      <c r="A67" s="120" t="s">
        <v>65</v>
      </c>
      <c r="B67" s="204">
        <v>5114.2700000000004</v>
      </c>
      <c r="C67" s="204">
        <v>500.47800000000007</v>
      </c>
      <c r="D67" s="204">
        <v>429.72399999999999</v>
      </c>
      <c r="E67" s="204">
        <v>80.611999999999995</v>
      </c>
      <c r="F67" s="205">
        <v>6125.0839999999998</v>
      </c>
    </row>
    <row r="68" spans="1:9" x14ac:dyDescent="0.25">
      <c r="A68" s="697" t="s">
        <v>1300</v>
      </c>
      <c r="B68" s="567">
        <v>5424.3649999999998</v>
      </c>
      <c r="C68" s="567">
        <v>156.02699999999999</v>
      </c>
      <c r="D68" s="567">
        <v>0</v>
      </c>
      <c r="E68" s="567">
        <v>53.326999999999998</v>
      </c>
      <c r="F68" s="568">
        <v>5633.7190000000001</v>
      </c>
    </row>
    <row r="69" spans="1:9" x14ac:dyDescent="0.25">
      <c r="A69" s="120" t="s">
        <v>67</v>
      </c>
      <c r="B69" s="204">
        <v>3666.4300000000007</v>
      </c>
      <c r="C69" s="204">
        <v>190.34</v>
      </c>
      <c r="D69" s="204">
        <v>44.86</v>
      </c>
      <c r="E69" s="204">
        <v>25.36</v>
      </c>
      <c r="F69" s="205">
        <v>3926.9900000000002</v>
      </c>
    </row>
    <row r="70" spans="1:9" x14ac:dyDescent="0.25">
      <c r="A70" s="120" t="s">
        <v>68</v>
      </c>
      <c r="B70" s="204">
        <v>6727.01</v>
      </c>
      <c r="C70" s="204">
        <v>0</v>
      </c>
      <c r="D70" s="204">
        <v>1694.39</v>
      </c>
      <c r="E70" s="204">
        <v>207.47800000000001</v>
      </c>
      <c r="F70" s="205">
        <v>8628.8780000000006</v>
      </c>
    </row>
    <row r="71" spans="1:9" x14ac:dyDescent="0.25">
      <c r="A71" s="120" t="s">
        <v>69</v>
      </c>
      <c r="B71" s="204">
        <v>9193.4300000000021</v>
      </c>
      <c r="C71" s="204">
        <v>309.678</v>
      </c>
      <c r="D71" s="204">
        <v>111.687</v>
      </c>
      <c r="E71" s="204">
        <v>96.62</v>
      </c>
      <c r="F71" s="205">
        <v>9732.5760000000046</v>
      </c>
    </row>
    <row r="72" spans="1:9" x14ac:dyDescent="0.25">
      <c r="A72" s="120" t="s">
        <v>70</v>
      </c>
      <c r="B72" s="204">
        <v>11304</v>
      </c>
      <c r="C72" s="204">
        <v>219.71199999999999</v>
      </c>
      <c r="D72" s="204">
        <v>539.58000000000004</v>
      </c>
      <c r="E72" s="204">
        <v>3614.1079999999997</v>
      </c>
      <c r="F72" s="205">
        <v>15677.400000000001</v>
      </c>
    </row>
    <row r="73" spans="1:9" x14ac:dyDescent="0.25">
      <c r="A73" s="120" t="s">
        <v>71</v>
      </c>
      <c r="B73" s="204">
        <v>168016.55</v>
      </c>
      <c r="C73" s="204">
        <v>3950.01</v>
      </c>
      <c r="D73" s="204">
        <v>4618.7700000000004</v>
      </c>
      <c r="E73" s="204">
        <v>32338.5</v>
      </c>
      <c r="F73" s="205">
        <v>209283.08</v>
      </c>
    </row>
    <row r="74" spans="1:9" ht="16.5" thickBot="1" x14ac:dyDescent="0.3">
      <c r="A74" s="135" t="s">
        <v>72</v>
      </c>
      <c r="B74" s="210">
        <v>33136.490000000005</v>
      </c>
      <c r="C74" s="210">
        <v>847.52600000000007</v>
      </c>
      <c r="D74" s="210">
        <v>862.26</v>
      </c>
      <c r="E74" s="210">
        <v>956.79</v>
      </c>
      <c r="F74" s="205">
        <v>35803.066000000006</v>
      </c>
    </row>
    <row r="75" spans="1:9" ht="22.5" customHeight="1" thickBot="1" x14ac:dyDescent="0.3">
      <c r="A75" s="34" t="s">
        <v>73</v>
      </c>
      <c r="B75" s="70">
        <f>SUM(B5,B13,B20,B28,B34,B41,B49,B54,B59,B66)</f>
        <v>900404.87900000019</v>
      </c>
      <c r="C75" s="70">
        <f>SUM(C5,C13,C20,C28,C34,C41,C49,C54,C59,C66)</f>
        <v>90565.291150000005</v>
      </c>
      <c r="D75" s="70">
        <f>SUM(D5,D13,D20,D28,D34,D41,D49,D54,D59,D66)</f>
        <v>43672.829000000005</v>
      </c>
      <c r="E75" s="70">
        <f>SUM(E5,E13,E20,E28,E34,E41,E49,E54,E59,E66)</f>
        <v>97335.289799999999</v>
      </c>
      <c r="F75" s="71">
        <f>SUM(F5,F13,F20,F28,F34,F41,F49,F54,F59,F66)</f>
        <v>1132526.1479500001</v>
      </c>
    </row>
    <row r="77" spans="1:9" x14ac:dyDescent="0.25">
      <c r="A77" s="743" t="s">
        <v>1298</v>
      </c>
      <c r="B77" s="743"/>
      <c r="C77" s="743"/>
      <c r="D77" s="743"/>
      <c r="E77" s="743"/>
      <c r="F77" s="743"/>
      <c r="G77" s="743"/>
      <c r="H77" s="743"/>
      <c r="I77" s="743"/>
    </row>
  </sheetData>
  <mergeCells count="2">
    <mergeCell ref="A1:F2"/>
    <mergeCell ref="A77:I77"/>
  </mergeCells>
  <pageMargins left="0.7" right="0.7" top="0.75" bottom="0.75" header="0.3" footer="0.3"/>
  <pageSetup paperSize="9" orientation="portrait" r:id="rId1"/>
  <ignoredErrors>
    <ignoredError sqref="F28 F34 F59 F13 F54 F20 F49 F66 F41"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7"/>
  <sheetViews>
    <sheetView view="pageBreakPreview" zoomScale="80" zoomScaleNormal="100" zoomScaleSheetLayoutView="80" workbookViewId="0">
      <pane xSplit="1" ySplit="3" topLeftCell="B28" activePane="bottomRight" state="frozen"/>
      <selection pane="topRight" activeCell="B1" sqref="B1"/>
      <selection pane="bottomLeft" activeCell="A4" sqref="A4"/>
      <selection pane="bottomRight" activeCell="J51" sqref="J51"/>
    </sheetView>
  </sheetViews>
  <sheetFormatPr defaultColWidth="9" defaultRowHeight="15.75" x14ac:dyDescent="0.25"/>
  <cols>
    <col min="1" max="1" width="18" style="42" customWidth="1"/>
    <col min="2" max="2" width="17.75" style="42" customWidth="1"/>
    <col min="3" max="3" width="25.75" style="42" customWidth="1"/>
    <col min="4" max="4" width="25" style="42" customWidth="1"/>
    <col min="5" max="6" width="17.75" style="42" customWidth="1"/>
    <col min="7" max="7" width="23.875" style="42" customWidth="1"/>
    <col min="8" max="8" width="22.5" style="42" customWidth="1"/>
    <col min="9" max="10" width="17.75" style="42" customWidth="1"/>
    <col min="11" max="14" width="9" style="42"/>
    <col min="15" max="15" width="16.25" style="42" customWidth="1"/>
    <col min="16" max="17" width="13.125" style="42" customWidth="1"/>
    <col min="18" max="18" width="22.25" style="42" customWidth="1"/>
    <col min="19" max="19" width="13.125" style="42" customWidth="1"/>
    <col min="20" max="20" width="29.875" style="42" customWidth="1"/>
    <col min="21" max="21" width="13.125" style="42" customWidth="1"/>
    <col min="22" max="16384" width="9" style="42"/>
  </cols>
  <sheetData>
    <row r="1" spans="1:10" ht="27" customHeight="1" x14ac:dyDescent="0.25">
      <c r="A1" s="783" t="s">
        <v>101</v>
      </c>
      <c r="B1" s="783"/>
      <c r="C1" s="783"/>
      <c r="D1" s="783"/>
      <c r="E1" s="783"/>
      <c r="F1" s="783"/>
      <c r="G1" s="783"/>
      <c r="H1" s="783"/>
      <c r="I1" s="783"/>
      <c r="J1" s="783"/>
    </row>
    <row r="2" spans="1:10" ht="32.25" customHeight="1" thickBot="1" x14ac:dyDescent="0.3">
      <c r="A2" s="27"/>
      <c r="B2" s="784" t="s">
        <v>839</v>
      </c>
      <c r="C2" s="784"/>
      <c r="D2" s="784"/>
      <c r="E2" s="784"/>
      <c r="F2" s="784"/>
      <c r="G2" s="784"/>
      <c r="H2" s="784"/>
      <c r="I2" s="784"/>
      <c r="J2" s="36"/>
    </row>
    <row r="3" spans="1:10" ht="93" customHeight="1" thickBot="1" x14ac:dyDescent="0.3">
      <c r="A3" s="37" t="s">
        <v>1</v>
      </c>
      <c r="B3" s="38" t="s">
        <v>1309</v>
      </c>
      <c r="C3" s="38" t="s">
        <v>1314</v>
      </c>
      <c r="D3" s="38" t="s">
        <v>1315</v>
      </c>
      <c r="E3" s="38" t="s">
        <v>1310</v>
      </c>
      <c r="F3" s="38" t="s">
        <v>1311</v>
      </c>
      <c r="G3" s="38" t="s">
        <v>1312</v>
      </c>
      <c r="H3" s="39" t="s">
        <v>1313</v>
      </c>
      <c r="I3" s="38" t="s">
        <v>1320</v>
      </c>
      <c r="J3" s="40" t="s">
        <v>1319</v>
      </c>
    </row>
    <row r="4" spans="1:10" ht="24.75" customHeight="1" thickBot="1" x14ac:dyDescent="0.3">
      <c r="A4" s="9" t="s">
        <v>540</v>
      </c>
      <c r="B4" s="578">
        <f>SUM(B5:B11)</f>
        <v>68925.652800000011</v>
      </c>
      <c r="C4" s="578">
        <f>SUM(C5:C11)</f>
        <v>8018.4420000000009</v>
      </c>
      <c r="D4" s="10">
        <f>C4/B4*100</f>
        <v>11.633465443217391</v>
      </c>
      <c r="E4" s="578">
        <f>SUM(E5:E11)</f>
        <v>42253.610800000024</v>
      </c>
      <c r="F4" s="10">
        <f>E4/B4*100</f>
        <v>61.303171001668069</v>
      </c>
      <c r="G4" s="578">
        <f>SUM(G5:G11)</f>
        <v>50272.052800000012</v>
      </c>
      <c r="H4" s="10">
        <f>G4*100/B4</f>
        <v>72.936636444885437</v>
      </c>
      <c r="I4" s="578">
        <f>SUM(I5:I11)</f>
        <v>18653.599999999999</v>
      </c>
      <c r="J4" s="31">
        <f>I4*100/B4</f>
        <v>27.063363555114556</v>
      </c>
    </row>
    <row r="5" spans="1:10" ht="19.5" customHeight="1" x14ac:dyDescent="0.25">
      <c r="A5" s="538" t="s">
        <v>14</v>
      </c>
      <c r="B5" s="575">
        <v>22160.954200000015</v>
      </c>
      <c r="C5" s="575">
        <v>2452.3180000000002</v>
      </c>
      <c r="D5" s="576">
        <f>C5/B5*100</f>
        <v>11.065940472906165</v>
      </c>
      <c r="E5" s="575">
        <f>G5-C5</f>
        <v>15337.549200000016</v>
      </c>
      <c r="F5" s="576">
        <f>E5/B5*100</f>
        <v>69.209787004568625</v>
      </c>
      <c r="G5" s="575">
        <f>B5-I5</f>
        <v>17789.867200000015</v>
      </c>
      <c r="H5" s="576">
        <f>G5/B5*100</f>
        <v>80.275727477474788</v>
      </c>
      <c r="I5" s="575">
        <v>4371.0870000000004</v>
      </c>
      <c r="J5" s="577">
        <v>19.724272522525215</v>
      </c>
    </row>
    <row r="6" spans="1:10" ht="19.5" customHeight="1" x14ac:dyDescent="0.25">
      <c r="A6" s="560" t="s">
        <v>1293</v>
      </c>
      <c r="B6" s="571">
        <v>8305.4529999999995</v>
      </c>
      <c r="C6" s="571">
        <v>1049.76</v>
      </c>
      <c r="D6" s="572">
        <f t="shared" ref="D6:D11" si="0">C6/B6*100</f>
        <v>12.639406905318712</v>
      </c>
      <c r="E6" s="571">
        <f t="shared" ref="E6:E11" si="1">G6-C6</f>
        <v>4396.0369999999994</v>
      </c>
      <c r="F6" s="572">
        <f t="shared" ref="F6:F11" si="2">E6/B6*100</f>
        <v>52.929527143191343</v>
      </c>
      <c r="G6" s="571">
        <f t="shared" ref="G6:G11" si="3">B6-I6</f>
        <v>5445.7969999999996</v>
      </c>
      <c r="H6" s="572">
        <f t="shared" ref="H6:H11" si="4">G6/B6*100</f>
        <v>65.568934048510059</v>
      </c>
      <c r="I6" s="571">
        <v>2859.6559999999999</v>
      </c>
      <c r="J6" s="573">
        <f>I6/B6*100</f>
        <v>34.431065951489941</v>
      </c>
    </row>
    <row r="7" spans="1:10" ht="19.5" customHeight="1" x14ac:dyDescent="0.25">
      <c r="A7" s="560" t="s">
        <v>1301</v>
      </c>
      <c r="B7" s="571">
        <v>2671.5179999999987</v>
      </c>
      <c r="C7" s="571">
        <v>298.09399999999999</v>
      </c>
      <c r="D7" s="572">
        <f t="shared" si="0"/>
        <v>11.158225398443887</v>
      </c>
      <c r="E7" s="571">
        <f t="shared" si="1"/>
        <v>1775.8389999999986</v>
      </c>
      <c r="F7" s="572">
        <f t="shared" si="2"/>
        <v>66.473031437557211</v>
      </c>
      <c r="G7" s="571">
        <f t="shared" si="3"/>
        <v>2073.9329999999986</v>
      </c>
      <c r="H7" s="572">
        <f t="shared" si="4"/>
        <v>77.6312568360011</v>
      </c>
      <c r="I7" s="571">
        <v>597.58500000000004</v>
      </c>
      <c r="J7" s="573">
        <f>I7/B7*100</f>
        <v>22.368743163998907</v>
      </c>
    </row>
    <row r="8" spans="1:10" ht="19.5" customHeight="1" x14ac:dyDescent="0.25">
      <c r="A8" s="169" t="s">
        <v>15</v>
      </c>
      <c r="B8" s="217">
        <v>13707.938000000002</v>
      </c>
      <c r="C8" s="217">
        <v>1516</v>
      </c>
      <c r="D8" s="218">
        <f t="shared" si="0"/>
        <v>11.059285503042105</v>
      </c>
      <c r="E8" s="217">
        <f t="shared" si="1"/>
        <v>8688.6440000000021</v>
      </c>
      <c r="F8" s="218">
        <f t="shared" si="2"/>
        <v>63.384033397291418</v>
      </c>
      <c r="G8" s="217">
        <f t="shared" si="3"/>
        <v>10204.644000000002</v>
      </c>
      <c r="H8" s="218">
        <f t="shared" si="4"/>
        <v>74.443318900333523</v>
      </c>
      <c r="I8" s="217">
        <v>3503.2939999999999</v>
      </c>
      <c r="J8" s="219">
        <v>25.556681099666481</v>
      </c>
    </row>
    <row r="9" spans="1:10" ht="19.5" customHeight="1" x14ac:dyDescent="0.25">
      <c r="A9" s="169" t="s">
        <v>16</v>
      </c>
      <c r="B9" s="217">
        <v>5411.9</v>
      </c>
      <c r="C9" s="217">
        <v>859.27</v>
      </c>
      <c r="D9" s="218">
        <f t="shared" si="0"/>
        <v>15.877418281934258</v>
      </c>
      <c r="E9" s="217">
        <f t="shared" si="1"/>
        <v>2813.5949999999998</v>
      </c>
      <c r="F9" s="218">
        <f t="shared" si="2"/>
        <v>51.989042665237719</v>
      </c>
      <c r="G9" s="217">
        <f t="shared" si="3"/>
        <v>3672.8649999999998</v>
      </c>
      <c r="H9" s="218">
        <f t="shared" si="4"/>
        <v>67.866460947171973</v>
      </c>
      <c r="I9" s="217">
        <v>1739.0350000000001</v>
      </c>
      <c r="J9" s="219">
        <f>I9/B9*100</f>
        <v>32.133539052828027</v>
      </c>
    </row>
    <row r="10" spans="1:10" s="90" customFormat="1" ht="19.5" customHeight="1" x14ac:dyDescent="0.25">
      <c r="A10" s="169" t="s">
        <v>17</v>
      </c>
      <c r="B10" s="217">
        <v>9123.6746000000021</v>
      </c>
      <c r="C10" s="217">
        <v>1009</v>
      </c>
      <c r="D10" s="218">
        <f t="shared" si="0"/>
        <v>11.059140579169711</v>
      </c>
      <c r="E10" s="217">
        <f t="shared" si="1"/>
        <v>5168.0066000000024</v>
      </c>
      <c r="F10" s="218">
        <f t="shared" si="2"/>
        <v>56.643916257162452</v>
      </c>
      <c r="G10" s="217">
        <f t="shared" si="3"/>
        <v>6177.0066000000024</v>
      </c>
      <c r="H10" s="218">
        <f t="shared" si="4"/>
        <v>67.703056836332166</v>
      </c>
      <c r="I10" s="217">
        <v>2946.6680000000001</v>
      </c>
      <c r="J10" s="219">
        <v>32.296943163667841</v>
      </c>
    </row>
    <row r="11" spans="1:10" s="90" customFormat="1" ht="19.5" customHeight="1" thickBot="1" x14ac:dyDescent="0.3">
      <c r="A11" s="529" t="s">
        <v>18</v>
      </c>
      <c r="B11" s="226">
        <v>7544.2150000000011</v>
      </c>
      <c r="C11" s="226">
        <v>834</v>
      </c>
      <c r="D11" s="579">
        <f t="shared" si="0"/>
        <v>11.054828103387827</v>
      </c>
      <c r="E11" s="226">
        <f t="shared" si="1"/>
        <v>4073.9400000000005</v>
      </c>
      <c r="F11" s="579">
        <f t="shared" si="2"/>
        <v>54.000847006613675</v>
      </c>
      <c r="G11" s="226">
        <f t="shared" si="3"/>
        <v>4907.9400000000005</v>
      </c>
      <c r="H11" s="579">
        <f t="shared" si="4"/>
        <v>65.055675110001502</v>
      </c>
      <c r="I11" s="580">
        <v>2636.2750000000001</v>
      </c>
      <c r="J11" s="581">
        <v>34.944324889998491</v>
      </c>
    </row>
    <row r="12" spans="1:10" ht="24" customHeight="1" thickBot="1" x14ac:dyDescent="0.3">
      <c r="A12" s="108" t="s">
        <v>541</v>
      </c>
      <c r="B12" s="109">
        <f>SUM(B13:B18)</f>
        <v>224803.288</v>
      </c>
      <c r="C12" s="109">
        <f>SUM(C13:C18)</f>
        <v>37438.152999999998</v>
      </c>
      <c r="D12" s="115">
        <f>C12/B12*100</f>
        <v>16.653739068086939</v>
      </c>
      <c r="E12" s="109">
        <f>SUM(E13:E18)</f>
        <v>106494.57900000003</v>
      </c>
      <c r="F12" s="115">
        <f>E12/B12*100</f>
        <v>47.372340479290507</v>
      </c>
      <c r="G12" s="109">
        <f>SUM(G13:G18)</f>
        <v>143932.73199999999</v>
      </c>
      <c r="H12" s="115">
        <f>G12*100/B12</f>
        <v>64.026079547377435</v>
      </c>
      <c r="I12" s="109">
        <f>SUM(I13:I18)</f>
        <v>80870.555999999997</v>
      </c>
      <c r="J12" s="114">
        <f>I12*100/B12</f>
        <v>35.973920452622558</v>
      </c>
    </row>
    <row r="13" spans="1:10" x14ac:dyDescent="0.25">
      <c r="A13" s="538" t="s">
        <v>1307</v>
      </c>
      <c r="B13" s="575">
        <v>16596.378000000001</v>
      </c>
      <c r="C13" s="575">
        <v>1066.153</v>
      </c>
      <c r="D13" s="576">
        <f>C13/B13*100</f>
        <v>6.4240101063015072</v>
      </c>
      <c r="E13" s="575">
        <f>G13-C13</f>
        <v>7563.9650000000001</v>
      </c>
      <c r="F13" s="576">
        <v>9.8929836705682366</v>
      </c>
      <c r="G13" s="575">
        <f>B13-I13</f>
        <v>8630.1180000000004</v>
      </c>
      <c r="H13" s="576">
        <v>38.633024832836277</v>
      </c>
      <c r="I13" s="575">
        <v>7966.26</v>
      </c>
      <c r="J13" s="577">
        <f>I13/B13*100</f>
        <v>47.99999132340804</v>
      </c>
    </row>
    <row r="14" spans="1:10" s="90" customFormat="1" x14ac:dyDescent="0.25">
      <c r="A14" s="169" t="s">
        <v>21</v>
      </c>
      <c r="B14" s="221">
        <v>9246</v>
      </c>
      <c r="C14" s="217">
        <v>1817.2571257005441</v>
      </c>
      <c r="D14" s="218">
        <f t="shared" ref="D14:D19" si="5">C14/B14*100</f>
        <v>19.654522233404112</v>
      </c>
      <c r="E14" s="221">
        <v>3052.3018742994564</v>
      </c>
      <c r="F14" s="218">
        <f t="shared" ref="F14:F19" si="6">E14/B14*100</f>
        <v>33.012133617774779</v>
      </c>
      <c r="G14" s="217">
        <f>E14+C14</f>
        <v>4869.5590000000002</v>
      </c>
      <c r="H14" s="218">
        <f>G14/B14*100</f>
        <v>52.666655851178888</v>
      </c>
      <c r="I14" s="217">
        <v>4376.4409999999998</v>
      </c>
      <c r="J14" s="219">
        <f>I14/B14*100</f>
        <v>47.333344148821112</v>
      </c>
    </row>
    <row r="15" spans="1:10" x14ac:dyDescent="0.25">
      <c r="A15" s="169" t="s">
        <v>22</v>
      </c>
      <c r="B15" s="217">
        <v>141211.64799999999</v>
      </c>
      <c r="C15" s="217">
        <v>27754.474752316346</v>
      </c>
      <c r="D15" s="218">
        <f t="shared" si="5"/>
        <v>19.654522233404109</v>
      </c>
      <c r="E15" s="217">
        <f>G15-C15</f>
        <v>64525.078247683654</v>
      </c>
      <c r="F15" s="218">
        <f t="shared" si="6"/>
        <v>45.693878062866069</v>
      </c>
      <c r="G15" s="217">
        <v>92279.553</v>
      </c>
      <c r="H15" s="218">
        <v>65.348400296270185</v>
      </c>
      <c r="I15" s="217">
        <v>48932.095000000001</v>
      </c>
      <c r="J15" s="219">
        <v>34.651599703729829</v>
      </c>
    </row>
    <row r="16" spans="1:10" x14ac:dyDescent="0.25">
      <c r="A16" s="173" t="s">
        <v>23</v>
      </c>
      <c r="B16" s="222">
        <v>29251.63</v>
      </c>
      <c r="C16" s="223">
        <v>5749.2681219831065</v>
      </c>
      <c r="D16" s="218">
        <f t="shared" si="5"/>
        <v>19.654522233404109</v>
      </c>
      <c r="E16" s="218">
        <f>G16-C16</f>
        <v>10904.461878016893</v>
      </c>
      <c r="F16" s="218">
        <f t="shared" si="6"/>
        <v>37.278134168991237</v>
      </c>
      <c r="G16" s="217">
        <v>16653.73</v>
      </c>
      <c r="H16" s="218">
        <f>G16/B16*100</f>
        <v>56.932656402395352</v>
      </c>
      <c r="I16" s="217">
        <v>12597.9</v>
      </c>
      <c r="J16" s="219">
        <f>I16/B16*100</f>
        <v>43.067343597604648</v>
      </c>
    </row>
    <row r="17" spans="1:10" x14ac:dyDescent="0.25">
      <c r="A17" s="169" t="s">
        <v>24</v>
      </c>
      <c r="B17" s="217">
        <v>18102.518999999997</v>
      </c>
      <c r="C17" s="217">
        <v>667.62555811654795</v>
      </c>
      <c r="D17" s="218">
        <f t="shared" si="5"/>
        <v>3.6880257278920583</v>
      </c>
      <c r="E17" s="217">
        <f>G17-C17</f>
        <v>14690.083441883449</v>
      </c>
      <c r="F17" s="218">
        <f t="shared" si="6"/>
        <v>81.149388335863378</v>
      </c>
      <c r="G17" s="217">
        <f>B17-I17</f>
        <v>15357.708999999997</v>
      </c>
      <c r="H17" s="218">
        <f>G17/B17*100</f>
        <v>84.837414063755432</v>
      </c>
      <c r="I17" s="217">
        <v>2744.81</v>
      </c>
      <c r="J17" s="219">
        <v>15.17</v>
      </c>
    </row>
    <row r="18" spans="1:10" s="90" customFormat="1" ht="16.5" thickBot="1" x14ac:dyDescent="0.3">
      <c r="A18" s="177" t="s">
        <v>25</v>
      </c>
      <c r="B18" s="221">
        <v>10395.112999999999</v>
      </c>
      <c r="C18" s="217">
        <v>383.37444188345194</v>
      </c>
      <c r="D18" s="218">
        <f t="shared" si="5"/>
        <v>3.6880257278920583</v>
      </c>
      <c r="E18" s="221">
        <f>G18-C18</f>
        <v>5758.6885581165479</v>
      </c>
      <c r="F18" s="218">
        <f t="shared" si="6"/>
        <v>55.398037117216028</v>
      </c>
      <c r="G18" s="217">
        <v>6142.0630000000001</v>
      </c>
      <c r="H18" s="218">
        <f>G18/B18*100</f>
        <v>59.086062845108088</v>
      </c>
      <c r="I18" s="217">
        <v>4253.05</v>
      </c>
      <c r="J18" s="219">
        <f>I18/B18*100</f>
        <v>40.913937154891919</v>
      </c>
    </row>
    <row r="19" spans="1:10" ht="36.75" customHeight="1" thickBot="1" x14ac:dyDescent="0.3">
      <c r="A19" s="108" t="s">
        <v>545</v>
      </c>
      <c r="B19" s="109">
        <f>SUM(B20:B26)</f>
        <v>149178.24460000001</v>
      </c>
      <c r="C19" s="109">
        <f>SUM(C20:C26)</f>
        <v>103088.28700000001</v>
      </c>
      <c r="D19" s="115">
        <f t="shared" si="5"/>
        <v>69.104102462404228</v>
      </c>
      <c r="E19" s="109">
        <f>SUM(E20:E26)</f>
        <v>19956.924000000003</v>
      </c>
      <c r="F19" s="115">
        <f t="shared" si="6"/>
        <v>13.377905105071871</v>
      </c>
      <c r="G19" s="109">
        <f>SUM(G20:G26)</f>
        <v>123045.21100000001</v>
      </c>
      <c r="H19" s="115">
        <f>G19*100/B19</f>
        <v>82.482007567476103</v>
      </c>
      <c r="I19" s="109">
        <f>SUM(I20:I26)</f>
        <v>26133.035599999996</v>
      </c>
      <c r="J19" s="114">
        <f>I19*100/B19</f>
        <v>17.517993773201965</v>
      </c>
    </row>
    <row r="20" spans="1:10" x14ac:dyDescent="0.25">
      <c r="A20" s="538" t="s">
        <v>26</v>
      </c>
      <c r="B20" s="582">
        <v>78313.86</v>
      </c>
      <c r="C20" s="582">
        <f>G20-E20</f>
        <v>59477.561999999998</v>
      </c>
      <c r="D20" s="583">
        <f>C20/B20*100</f>
        <v>75.947682823959894</v>
      </c>
      <c r="E20" s="542">
        <v>2076.2579999999998</v>
      </c>
      <c r="F20" s="583">
        <f>E20/B20*100</f>
        <v>2.6512012049974292</v>
      </c>
      <c r="G20" s="584">
        <v>61553.82</v>
      </c>
      <c r="H20" s="583">
        <v>78.598884028957329</v>
      </c>
      <c r="I20" s="582">
        <f>B20-G20</f>
        <v>16760.04</v>
      </c>
      <c r="J20" s="585">
        <f>I20/B20*100</f>
        <v>21.401115971042675</v>
      </c>
    </row>
    <row r="21" spans="1:10" x14ac:dyDescent="0.25">
      <c r="A21" s="169" t="s">
        <v>27</v>
      </c>
      <c r="B21" s="217">
        <v>18311.170000000002</v>
      </c>
      <c r="C21" s="217">
        <f>G21-E21</f>
        <v>14627.240000000002</v>
      </c>
      <c r="D21" s="123">
        <f>C21/B21*100</f>
        <v>79.881514944157033</v>
      </c>
      <c r="E21" s="217">
        <v>2463.9299999999998</v>
      </c>
      <c r="F21" s="123">
        <f>E21/B21*100</f>
        <v>13.455885123670413</v>
      </c>
      <c r="G21" s="217">
        <f>B21-I21</f>
        <v>17091.170000000002</v>
      </c>
      <c r="H21" s="123">
        <f>G21/B21*100</f>
        <v>93.337400067827446</v>
      </c>
      <c r="I21" s="217">
        <v>1220</v>
      </c>
      <c r="J21" s="124">
        <f t="shared" ref="J21:J26" si="7">I21/B21*100</f>
        <v>6.6625999321725473</v>
      </c>
    </row>
    <row r="22" spans="1:10" s="90" customFormat="1" x14ac:dyDescent="0.25">
      <c r="A22" s="169" t="s">
        <v>28</v>
      </c>
      <c r="B22" s="217">
        <v>16396.650000000001</v>
      </c>
      <c r="C22" s="217">
        <v>11675.44</v>
      </c>
      <c r="D22" s="123">
        <v>82.43</v>
      </c>
      <c r="E22" s="217">
        <v>495.29199999999997</v>
      </c>
      <c r="F22" s="123">
        <v>3.5</v>
      </c>
      <c r="G22" s="217">
        <v>12170.732</v>
      </c>
      <c r="H22" s="123">
        <v>74.23</v>
      </c>
      <c r="I22" s="217">
        <v>4225.9179999999997</v>
      </c>
      <c r="J22" s="124">
        <f t="shared" si="7"/>
        <v>25.773057301338987</v>
      </c>
    </row>
    <row r="23" spans="1:10" x14ac:dyDescent="0.25">
      <c r="A23" s="169" t="s">
        <v>81</v>
      </c>
      <c r="B23" s="217">
        <v>3298.03</v>
      </c>
      <c r="C23" s="217">
        <v>1828.91</v>
      </c>
      <c r="D23" s="123">
        <v>55.45</v>
      </c>
      <c r="E23" s="217">
        <v>308.20999999999998</v>
      </c>
      <c r="F23" s="123">
        <v>9.34</v>
      </c>
      <c r="G23" s="217">
        <v>2137.12</v>
      </c>
      <c r="H23" s="123">
        <v>64.8</v>
      </c>
      <c r="I23" s="217">
        <v>1160.9100000000001</v>
      </c>
      <c r="J23" s="124">
        <f t="shared" si="7"/>
        <v>35.200104304690981</v>
      </c>
    </row>
    <row r="24" spans="1:10" s="90" customFormat="1" x14ac:dyDescent="0.25">
      <c r="A24" s="560" t="s">
        <v>1302</v>
      </c>
      <c r="B24" s="574">
        <v>15199.543600000001</v>
      </c>
      <c r="C24" s="571">
        <f>G24-E24</f>
        <v>0</v>
      </c>
      <c r="D24" s="551">
        <f>C24/B24*100</f>
        <v>0</v>
      </c>
      <c r="E24" s="574">
        <v>13491.68</v>
      </c>
      <c r="F24" s="551">
        <f>E24/B24*100</f>
        <v>88.763717879002627</v>
      </c>
      <c r="G24" s="574">
        <v>13491.68</v>
      </c>
      <c r="H24" s="551">
        <f>G24/B24*100</f>
        <v>88.763717879002627</v>
      </c>
      <c r="I24" s="571">
        <f>B24-G24</f>
        <v>1707.8636000000006</v>
      </c>
      <c r="J24" s="552">
        <f t="shared" si="7"/>
        <v>11.236282120997373</v>
      </c>
    </row>
    <row r="25" spans="1:10" s="73" customFormat="1" x14ac:dyDescent="0.25">
      <c r="A25" s="560" t="s">
        <v>1303</v>
      </c>
      <c r="B25" s="571">
        <v>4650.8090000000002</v>
      </c>
      <c r="C25" s="571">
        <v>3661.63</v>
      </c>
      <c r="D25" s="551">
        <f>C25/B25*100</f>
        <v>78.731033676076564</v>
      </c>
      <c r="E25" s="571">
        <v>595.15899999999999</v>
      </c>
      <c r="F25" s="551">
        <f>E25/B25*100</f>
        <v>12.796891895582036</v>
      </c>
      <c r="G25" s="571">
        <v>4256.7889999999998</v>
      </c>
      <c r="H25" s="551">
        <f>G25/B25*100</f>
        <v>91.527925571658599</v>
      </c>
      <c r="I25" s="571">
        <v>394.02199999999999</v>
      </c>
      <c r="J25" s="552">
        <f t="shared" si="7"/>
        <v>8.4721174316124337</v>
      </c>
    </row>
    <row r="26" spans="1:10" s="73" customFormat="1" ht="16.5" thickBot="1" x14ac:dyDescent="0.3">
      <c r="A26" s="560" t="s">
        <v>1304</v>
      </c>
      <c r="B26" s="574">
        <v>13008.181999999999</v>
      </c>
      <c r="C26" s="571">
        <f>10595.065+1222.44</f>
        <v>11817.505000000001</v>
      </c>
      <c r="D26" s="551">
        <f>C26/B26*100</f>
        <v>90.846707095580328</v>
      </c>
      <c r="E26" s="574">
        <f>472.065+54.33</f>
        <v>526.39499999999998</v>
      </c>
      <c r="F26" s="551">
        <f>E26/B26*100</f>
        <v>4.0466454113265025</v>
      </c>
      <c r="G26" s="574">
        <f>C26+E26</f>
        <v>12343.900000000001</v>
      </c>
      <c r="H26" s="551">
        <f>G26/B26*100</f>
        <v>94.893352506906822</v>
      </c>
      <c r="I26" s="571">
        <f>B26-G26</f>
        <v>664.28199999999742</v>
      </c>
      <c r="J26" s="552">
        <f t="shared" si="7"/>
        <v>5.1066474930931731</v>
      </c>
    </row>
    <row r="27" spans="1:10" ht="36" customHeight="1" thickBot="1" x14ac:dyDescent="0.3">
      <c r="A27" s="108" t="s">
        <v>546</v>
      </c>
      <c r="B27" s="109">
        <f>SUM(B28:B32)</f>
        <v>58265.646449999986</v>
      </c>
      <c r="C27" s="109">
        <f>SUM(C28:C32)</f>
        <v>0</v>
      </c>
      <c r="D27" s="115">
        <f>C27/B27*100</f>
        <v>0</v>
      </c>
      <c r="E27" s="109">
        <f>SUM(E28:E32)</f>
        <v>39231.186449999987</v>
      </c>
      <c r="F27" s="115">
        <f>E27/B27*100</f>
        <v>67.331590465860174</v>
      </c>
      <c r="G27" s="109">
        <f>SUM(G28:G32)</f>
        <v>39231.186449999987</v>
      </c>
      <c r="H27" s="115">
        <f>G27*100/B27</f>
        <v>67.331590465860174</v>
      </c>
      <c r="I27" s="109">
        <f>SUM(I28:I32)</f>
        <v>19034.46</v>
      </c>
      <c r="J27" s="114">
        <f>I27*100/B27</f>
        <v>32.668409534139826</v>
      </c>
    </row>
    <row r="28" spans="1:10" s="90" customFormat="1" x14ac:dyDescent="0.25">
      <c r="A28" s="538" t="s">
        <v>38</v>
      </c>
      <c r="B28" s="586">
        <v>4056.9719999999979</v>
      </c>
      <c r="C28" s="586">
        <v>0</v>
      </c>
      <c r="D28" s="576">
        <v>0</v>
      </c>
      <c r="E28" s="586">
        <v>2767.7015999999976</v>
      </c>
      <c r="F28" s="576">
        <v>68.22087014650333</v>
      </c>
      <c r="G28" s="575">
        <v>2767.7015999999976</v>
      </c>
      <c r="H28" s="576">
        <v>68.22087014650333</v>
      </c>
      <c r="I28" s="575">
        <v>1289.2704000000001</v>
      </c>
      <c r="J28" s="577">
        <v>31.779129853496666</v>
      </c>
    </row>
    <row r="29" spans="1:10" s="90" customFormat="1" x14ac:dyDescent="0.25">
      <c r="A29" s="169" t="s">
        <v>39</v>
      </c>
      <c r="B29" s="221">
        <v>5373.1460000000006</v>
      </c>
      <c r="C29" s="221">
        <v>0</v>
      </c>
      <c r="D29" s="218">
        <v>0</v>
      </c>
      <c r="E29" s="221">
        <v>3784.5668000000005</v>
      </c>
      <c r="F29" s="218">
        <v>70.43484022209708</v>
      </c>
      <c r="G29" s="217">
        <v>3784.5668000000005</v>
      </c>
      <c r="H29" s="218">
        <v>70.43484022209708</v>
      </c>
      <c r="I29" s="217">
        <v>1588.5791999999999</v>
      </c>
      <c r="J29" s="219">
        <v>29.56515977790292</v>
      </c>
    </row>
    <row r="30" spans="1:10" x14ac:dyDescent="0.25">
      <c r="A30" s="224" t="s">
        <v>37</v>
      </c>
      <c r="B30" s="217">
        <v>25258.316149999991</v>
      </c>
      <c r="C30" s="221">
        <v>0</v>
      </c>
      <c r="D30" s="218">
        <v>0</v>
      </c>
      <c r="E30" s="217">
        <v>16289.946549999991</v>
      </c>
      <c r="F30" s="218">
        <v>64.493398741467558</v>
      </c>
      <c r="G30" s="217">
        <v>16289.946549999991</v>
      </c>
      <c r="H30" s="218">
        <v>64.493398741467558</v>
      </c>
      <c r="I30" s="217">
        <v>8968.3696</v>
      </c>
      <c r="J30" s="219">
        <v>35.506601258532442</v>
      </c>
    </row>
    <row r="31" spans="1:10" x14ac:dyDescent="0.25">
      <c r="A31" s="169" t="s">
        <v>40</v>
      </c>
      <c r="B31" s="217">
        <v>8615.5330999999969</v>
      </c>
      <c r="C31" s="221">
        <v>0</v>
      </c>
      <c r="D31" s="218">
        <v>0</v>
      </c>
      <c r="E31" s="217">
        <v>5965.5010999999968</v>
      </c>
      <c r="F31" s="218">
        <v>69.241230121906199</v>
      </c>
      <c r="G31" s="217">
        <v>5965.5010999999968</v>
      </c>
      <c r="H31" s="218">
        <v>69.241230121906199</v>
      </c>
      <c r="I31" s="217">
        <v>2650.0320000000002</v>
      </c>
      <c r="J31" s="219">
        <v>30.758769878093801</v>
      </c>
    </row>
    <row r="32" spans="1:10" s="90" customFormat="1" ht="16.5" thickBot="1" x14ac:dyDescent="0.3">
      <c r="A32" s="177" t="s">
        <v>41</v>
      </c>
      <c r="B32" s="217">
        <v>14961.679199999999</v>
      </c>
      <c r="C32" s="221">
        <v>0</v>
      </c>
      <c r="D32" s="218">
        <v>0</v>
      </c>
      <c r="E32" s="217">
        <v>10423.470399999998</v>
      </c>
      <c r="F32" s="218">
        <v>69.667784348697964</v>
      </c>
      <c r="G32" s="217">
        <v>10423.470399999998</v>
      </c>
      <c r="H32" s="218">
        <v>69.667784348697964</v>
      </c>
      <c r="I32" s="217">
        <v>4538.2088000000003</v>
      </c>
      <c r="J32" s="219">
        <v>30.332215651302029</v>
      </c>
    </row>
    <row r="33" spans="1:10" ht="26.25" customHeight="1" thickBot="1" x14ac:dyDescent="0.3">
      <c r="A33" s="108" t="s">
        <v>547</v>
      </c>
      <c r="B33" s="109">
        <f>SUM(B34:B39)</f>
        <v>82224.183000000019</v>
      </c>
      <c r="C33" s="109">
        <f>SUM(C34:C39)</f>
        <v>63.05</v>
      </c>
      <c r="D33" s="115">
        <f>C33/B33*100</f>
        <v>7.6680603807276482E-2</v>
      </c>
      <c r="E33" s="109">
        <f>SUM(E34:E39)</f>
        <v>50094.892999999996</v>
      </c>
      <c r="F33" s="115">
        <f>E33/B33*100</f>
        <v>60.924768325153181</v>
      </c>
      <c r="G33" s="109">
        <f>SUM(G34:G39)</f>
        <v>50157.942999999999</v>
      </c>
      <c r="H33" s="115">
        <f>G33*100/B33</f>
        <v>61.001448928960457</v>
      </c>
      <c r="I33" s="109">
        <f>SUM(I34:I39)</f>
        <v>32103.231000000014</v>
      </c>
      <c r="J33" s="114">
        <f>I33*100/B33</f>
        <v>39.043539052251823</v>
      </c>
    </row>
    <row r="34" spans="1:10" x14ac:dyDescent="0.25">
      <c r="A34" s="538" t="s">
        <v>42</v>
      </c>
      <c r="B34" s="588">
        <v>7409.25</v>
      </c>
      <c r="C34" s="575">
        <v>31.22</v>
      </c>
      <c r="D34" s="576">
        <v>0.42</v>
      </c>
      <c r="E34" s="575">
        <v>3937.66</v>
      </c>
      <c r="F34" s="576">
        <v>53.14</v>
      </c>
      <c r="G34" s="575">
        <f>C34+E34</f>
        <v>3968.8799999999997</v>
      </c>
      <c r="H34" s="576">
        <f>G34/B34*100</f>
        <v>53.566555319364305</v>
      </c>
      <c r="I34" s="575">
        <v>3440.37</v>
      </c>
      <c r="J34" s="577">
        <v>46.44</v>
      </c>
    </row>
    <row r="35" spans="1:10" x14ac:dyDescent="0.25">
      <c r="A35" s="169" t="s">
        <v>43</v>
      </c>
      <c r="B35" s="221">
        <v>4721.4750000000013</v>
      </c>
      <c r="C35" s="217">
        <v>31.83</v>
      </c>
      <c r="D35" s="218">
        <v>0.6741537337378678</v>
      </c>
      <c r="E35" s="221">
        <v>2499.29</v>
      </c>
      <c r="F35" s="218">
        <v>52.934517285382199</v>
      </c>
      <c r="G35" s="217">
        <f t="shared" ref="G35:G39" si="8">C35+E35</f>
        <v>2531.12</v>
      </c>
      <c r="H35" s="218">
        <f t="shared" ref="H35:H39" si="9">G35/B35*100</f>
        <v>53.608671019120067</v>
      </c>
      <c r="I35" s="217">
        <v>2227.3470000000002</v>
      </c>
      <c r="J35" s="219">
        <v>47.174812955697099</v>
      </c>
    </row>
    <row r="36" spans="1:10" s="90" customFormat="1" x14ac:dyDescent="0.25">
      <c r="A36" s="169" t="s">
        <v>44</v>
      </c>
      <c r="B36" s="217">
        <v>48632.556000000011</v>
      </c>
      <c r="C36" s="217">
        <v>0</v>
      </c>
      <c r="D36" s="218">
        <v>0</v>
      </c>
      <c r="E36" s="217">
        <v>30022.37</v>
      </c>
      <c r="F36" s="218">
        <v>61.733070332556636</v>
      </c>
      <c r="G36" s="217">
        <f t="shared" si="8"/>
        <v>30022.37</v>
      </c>
      <c r="H36" s="218">
        <f t="shared" si="9"/>
        <v>61.733070332556636</v>
      </c>
      <c r="I36" s="217">
        <f>B36-G36</f>
        <v>18610.186000000012</v>
      </c>
      <c r="J36" s="219">
        <f>I36/B36*100</f>
        <v>38.266929667443364</v>
      </c>
    </row>
    <row r="37" spans="1:10" s="90" customFormat="1" x14ac:dyDescent="0.25">
      <c r="A37" s="169" t="s">
        <v>45</v>
      </c>
      <c r="B37" s="217">
        <v>6356.491</v>
      </c>
      <c r="C37" s="217">
        <v>0</v>
      </c>
      <c r="D37" s="218">
        <f>C37/B37*100</f>
        <v>0</v>
      </c>
      <c r="E37" s="217">
        <v>4409.1099999999997</v>
      </c>
      <c r="F37" s="218">
        <v>69.363899044299743</v>
      </c>
      <c r="G37" s="217">
        <f t="shared" si="8"/>
        <v>4409.1099999999997</v>
      </c>
      <c r="H37" s="218">
        <f t="shared" si="9"/>
        <v>69.363899044299743</v>
      </c>
      <c r="I37" s="217">
        <v>1947.38</v>
      </c>
      <c r="J37" s="219">
        <v>30.65</v>
      </c>
    </row>
    <row r="38" spans="1:10" s="90" customFormat="1" ht="18" customHeight="1" x14ac:dyDescent="0.25">
      <c r="A38" s="169" t="s">
        <v>46</v>
      </c>
      <c r="B38" s="217">
        <v>6644.97</v>
      </c>
      <c r="C38" s="217">
        <v>0</v>
      </c>
      <c r="D38" s="218">
        <v>0</v>
      </c>
      <c r="E38" s="217">
        <v>3832.1</v>
      </c>
      <c r="F38" s="218">
        <v>57.669184360501248</v>
      </c>
      <c r="G38" s="217">
        <f t="shared" si="8"/>
        <v>3832.1</v>
      </c>
      <c r="H38" s="218">
        <f t="shared" si="9"/>
        <v>57.669184360501248</v>
      </c>
      <c r="I38" s="217">
        <v>2812.87</v>
      </c>
      <c r="J38" s="219">
        <v>42.330815639498745</v>
      </c>
    </row>
    <row r="39" spans="1:10" s="90" customFormat="1" ht="16.5" thickBot="1" x14ac:dyDescent="0.3">
      <c r="A39" s="177" t="s">
        <v>47</v>
      </c>
      <c r="B39" s="220">
        <v>8459.4410000000007</v>
      </c>
      <c r="C39" s="217">
        <v>0</v>
      </c>
      <c r="D39" s="218">
        <v>0</v>
      </c>
      <c r="E39" s="220">
        <f>B39-I39</f>
        <v>5394.3630000000012</v>
      </c>
      <c r="F39" s="218">
        <v>0</v>
      </c>
      <c r="G39" s="217">
        <f t="shared" si="8"/>
        <v>5394.3630000000012</v>
      </c>
      <c r="H39" s="218">
        <f t="shared" si="9"/>
        <v>63.767369498764758</v>
      </c>
      <c r="I39" s="217">
        <v>3065.078</v>
      </c>
      <c r="J39" s="219">
        <v>36.232630501235242</v>
      </c>
    </row>
    <row r="40" spans="1:10" ht="24" customHeight="1" thickBot="1" x14ac:dyDescent="0.3">
      <c r="A40" s="108" t="s">
        <v>548</v>
      </c>
      <c r="B40" s="109">
        <f>SUM(B41:B47)</f>
        <v>120731.34700000001</v>
      </c>
      <c r="C40" s="109">
        <f>SUM(C41:C47)</f>
        <v>21896.046000000009</v>
      </c>
      <c r="D40" s="115">
        <f>C40/B40*100</f>
        <v>18.136173035491776</v>
      </c>
      <c r="E40" s="109">
        <v>60185.125</v>
      </c>
      <c r="F40" s="115">
        <f>E40/B40*100</f>
        <v>49.850454331467034</v>
      </c>
      <c r="G40" s="109">
        <f>C40+E40</f>
        <v>82081.171000000002</v>
      </c>
      <c r="H40" s="115">
        <f>G40*100/B40</f>
        <v>67.9866273669588</v>
      </c>
      <c r="I40" s="109">
        <f>SUM(I41:I47)</f>
        <v>38650.175999999999</v>
      </c>
      <c r="J40" s="114">
        <f>I40*100/B40</f>
        <v>32.013372633041193</v>
      </c>
    </row>
    <row r="41" spans="1:10" x14ac:dyDescent="0.25">
      <c r="A41" s="538" t="s">
        <v>48</v>
      </c>
      <c r="B41" s="575">
        <v>6323.2100000000009</v>
      </c>
      <c r="C41" s="575">
        <f>G41-E41</f>
        <v>1079.5169999999998</v>
      </c>
      <c r="D41" s="576">
        <f>C41/B41*100</f>
        <v>17.072293977267869</v>
      </c>
      <c r="E41" s="575">
        <v>3219.42</v>
      </c>
      <c r="F41" s="576">
        <f>E41/B41*100</f>
        <v>50.914329905222175</v>
      </c>
      <c r="G41" s="575">
        <v>4298.9369999999999</v>
      </c>
      <c r="H41" s="576">
        <v>50.914329905222182</v>
      </c>
      <c r="I41" s="575">
        <v>2024.2729999999999</v>
      </c>
      <c r="J41" s="577">
        <v>32.013376117509928</v>
      </c>
    </row>
    <row r="42" spans="1:10" x14ac:dyDescent="0.25">
      <c r="A42" s="169" t="s">
        <v>49</v>
      </c>
      <c r="B42" s="217">
        <v>8029.9269999999997</v>
      </c>
      <c r="C42" s="217">
        <f t="shared" ref="C42:C47" si="10">G42-E42</f>
        <v>1543.2549999999997</v>
      </c>
      <c r="D42" s="218">
        <f t="shared" ref="D42:D47" si="11">C42/B42*100</f>
        <v>19.218792399980718</v>
      </c>
      <c r="E42" s="217">
        <v>3916.0210000000002</v>
      </c>
      <c r="F42" s="218">
        <f t="shared" ref="F42:F47" si="12">E42/B42*100</f>
        <v>48.76782815086613</v>
      </c>
      <c r="G42" s="217">
        <v>5459.2759999999998</v>
      </c>
      <c r="H42" s="218">
        <v>48.77</v>
      </c>
      <c r="I42" s="217">
        <v>2570.6509999999998</v>
      </c>
      <c r="J42" s="219">
        <v>32.01</v>
      </c>
    </row>
    <row r="43" spans="1:10" x14ac:dyDescent="0.25">
      <c r="A43" s="169" t="s">
        <v>50</v>
      </c>
      <c r="B43" s="217">
        <v>9431.2069999999985</v>
      </c>
      <c r="C43" s="217">
        <f t="shared" si="10"/>
        <v>1069.5439999999999</v>
      </c>
      <c r="D43" s="218">
        <f t="shared" si="11"/>
        <v>11.340478477463172</v>
      </c>
      <c r="E43" s="217">
        <v>5342.415</v>
      </c>
      <c r="F43" s="218">
        <f t="shared" si="12"/>
        <v>56.646142959220391</v>
      </c>
      <c r="G43" s="217">
        <v>6411.9589999999998</v>
      </c>
      <c r="H43" s="218">
        <v>56.646142959220391</v>
      </c>
      <c r="I43" s="217">
        <v>3019.248</v>
      </c>
      <c r="J43" s="219">
        <v>32.013378563316451</v>
      </c>
    </row>
    <row r="44" spans="1:10" x14ac:dyDescent="0.25">
      <c r="A44" s="169" t="s">
        <v>52</v>
      </c>
      <c r="B44" s="217">
        <v>7784.7939999999981</v>
      </c>
      <c r="C44" s="217">
        <f t="shared" si="10"/>
        <v>1237.8689999999979</v>
      </c>
      <c r="D44" s="218">
        <f t="shared" si="11"/>
        <v>15.901114403284122</v>
      </c>
      <c r="E44" s="217">
        <v>4054.75</v>
      </c>
      <c r="F44" s="218">
        <f t="shared" si="12"/>
        <v>52.085514401537161</v>
      </c>
      <c r="G44" s="217">
        <v>5292.6189999999979</v>
      </c>
      <c r="H44" s="218">
        <v>52.085514401537161</v>
      </c>
      <c r="I44" s="217">
        <v>2492.1750000000002</v>
      </c>
      <c r="J44" s="219">
        <v>32.013371195178713</v>
      </c>
    </row>
    <row r="45" spans="1:10" x14ac:dyDescent="0.25">
      <c r="A45" s="169" t="s">
        <v>54</v>
      </c>
      <c r="B45" s="217">
        <v>15707.331000000002</v>
      </c>
      <c r="C45" s="217">
        <f t="shared" si="10"/>
        <v>3770.4640000000018</v>
      </c>
      <c r="D45" s="218">
        <f t="shared" si="11"/>
        <v>24.004485548817943</v>
      </c>
      <c r="E45" s="217">
        <v>6908.42</v>
      </c>
      <c r="F45" s="218">
        <f t="shared" si="12"/>
        <v>43.982138022048431</v>
      </c>
      <c r="G45" s="217">
        <v>10678.884000000002</v>
      </c>
      <c r="H45" s="218">
        <v>43.982138022048424</v>
      </c>
      <c r="I45" s="217">
        <v>5028.4470000000001</v>
      </c>
      <c r="J45" s="219">
        <v>32.013376429133629</v>
      </c>
    </row>
    <row r="46" spans="1:10" x14ac:dyDescent="0.25">
      <c r="A46" s="169" t="s">
        <v>56</v>
      </c>
      <c r="B46" s="217">
        <v>52567.197000000015</v>
      </c>
      <c r="C46" s="217">
        <f t="shared" si="10"/>
        <v>7347.0870000000141</v>
      </c>
      <c r="D46" s="218">
        <f t="shared" si="11"/>
        <v>13.976562227580846</v>
      </c>
      <c r="E46" s="217">
        <v>28391.58</v>
      </c>
      <c r="F46" s="218">
        <f t="shared" si="12"/>
        <v>54.010070196438278</v>
      </c>
      <c r="G46" s="217">
        <v>35738.667000000016</v>
      </c>
      <c r="H46" s="218">
        <v>54.010070196438271</v>
      </c>
      <c r="I46" s="217">
        <v>16828.53</v>
      </c>
      <c r="J46" s="219">
        <v>32.01336757598088</v>
      </c>
    </row>
    <row r="47" spans="1:10" ht="16.5" thickBot="1" x14ac:dyDescent="0.3">
      <c r="A47" s="169" t="s">
        <v>57</v>
      </c>
      <c r="B47" s="217">
        <v>20887.680999999997</v>
      </c>
      <c r="C47" s="217">
        <f t="shared" si="10"/>
        <v>5848.3099999999977</v>
      </c>
      <c r="D47" s="218">
        <f t="shared" si="11"/>
        <v>27.998847741881917</v>
      </c>
      <c r="E47" s="217">
        <v>8352.5190000000002</v>
      </c>
      <c r="F47" s="218">
        <f t="shared" si="12"/>
        <v>39.987775569724576</v>
      </c>
      <c r="G47" s="217">
        <v>14200.828999999998</v>
      </c>
      <c r="H47" s="218">
        <v>39.987775569724576</v>
      </c>
      <c r="I47" s="217">
        <v>6686.8519999999999</v>
      </c>
      <c r="J47" s="219">
        <v>32.013376688393514</v>
      </c>
    </row>
    <row r="48" spans="1:10" ht="24" customHeight="1" thickBot="1" x14ac:dyDescent="0.3">
      <c r="A48" s="108" t="s">
        <v>549</v>
      </c>
      <c r="B48" s="109">
        <f>SUM(B49:B52)</f>
        <v>35676.140999999996</v>
      </c>
      <c r="C48" s="109">
        <f>SUM(C49:C52)</f>
        <v>791.59999999999991</v>
      </c>
      <c r="D48" s="115">
        <f>C48/B48*100</f>
        <v>2.2188498470168057</v>
      </c>
      <c r="E48" s="109">
        <f>SUM(E49:E52)</f>
        <v>16941.521915666464</v>
      </c>
      <c r="F48" s="115">
        <f>E48/B48*100</f>
        <v>47.486979927751896</v>
      </c>
      <c r="G48" s="109">
        <f>SUM(G49:G52)</f>
        <v>17733.121915666467</v>
      </c>
      <c r="H48" s="115">
        <f>G48*100/B48</f>
        <v>49.705829774768709</v>
      </c>
      <c r="I48" s="109">
        <f>SUM(I49:I52)</f>
        <v>17757.71708433353</v>
      </c>
      <c r="J48" s="742">
        <f>I48*100/B48</f>
        <v>49.774769878652322</v>
      </c>
    </row>
    <row r="49" spans="1:10" x14ac:dyDescent="0.25">
      <c r="A49" s="341" t="s">
        <v>20</v>
      </c>
      <c r="B49" s="575">
        <v>9424.5989999999983</v>
      </c>
      <c r="C49" s="575">
        <v>50.64</v>
      </c>
      <c r="D49" s="576">
        <v>0.53731729063485889</v>
      </c>
      <c r="E49" s="575">
        <v>4825.4825817784222</v>
      </c>
      <c r="F49" s="576">
        <v>51.200932599662046</v>
      </c>
      <c r="G49" s="575">
        <v>4876.1225817784225</v>
      </c>
      <c r="H49" s="576">
        <v>51.738249890296906</v>
      </c>
      <c r="I49" s="575">
        <v>4548.4764182215758</v>
      </c>
      <c r="J49" s="577">
        <v>48.261750109703094</v>
      </c>
    </row>
    <row r="50" spans="1:10" x14ac:dyDescent="0.25">
      <c r="A50" s="173" t="s">
        <v>30</v>
      </c>
      <c r="B50" s="225">
        <v>2632.8539999999994</v>
      </c>
      <c r="C50" s="217">
        <v>43.540000000000006</v>
      </c>
      <c r="D50" s="218">
        <v>1.653718740196001</v>
      </c>
      <c r="E50" s="225">
        <v>1226.7042396319209</v>
      </c>
      <c r="F50" s="218">
        <v>46.592186259926351</v>
      </c>
      <c r="G50" s="225">
        <v>1270.2442396319209</v>
      </c>
      <c r="H50" s="218">
        <v>48.245905000122349</v>
      </c>
      <c r="I50" s="217">
        <v>1362.6097603680785</v>
      </c>
      <c r="J50" s="219">
        <v>51.754094999877651</v>
      </c>
    </row>
    <row r="51" spans="1:10" x14ac:dyDescent="0.25">
      <c r="A51" s="173" t="s">
        <v>34</v>
      </c>
      <c r="B51" s="225">
        <v>6807.3220000000001</v>
      </c>
      <c r="C51" s="217">
        <v>18.38</v>
      </c>
      <c r="D51" s="218">
        <v>0.27755881135967575</v>
      </c>
      <c r="E51" s="225">
        <v>3208.0617959978108</v>
      </c>
      <c r="F51" s="218">
        <v>48.445365553076115</v>
      </c>
      <c r="G51" s="225">
        <v>3226.4417959978109</v>
      </c>
      <c r="H51" s="218">
        <v>48.722924364435798</v>
      </c>
      <c r="I51" s="217">
        <f>3395.57820400219</f>
        <v>3395.57820400219</v>
      </c>
      <c r="J51" s="219">
        <v>51.277075635564209</v>
      </c>
    </row>
    <row r="52" spans="1:10" ht="16.5" thickBot="1" x14ac:dyDescent="0.3">
      <c r="A52" s="193" t="s">
        <v>36</v>
      </c>
      <c r="B52" s="589">
        <v>16811.365999999998</v>
      </c>
      <c r="C52" s="226">
        <v>679.04</v>
      </c>
      <c r="D52" s="579">
        <v>4.0391720696581119</v>
      </c>
      <c r="E52" s="589">
        <v>7681.273298258312</v>
      </c>
      <c r="F52" s="579">
        <v>45.690952765279832</v>
      </c>
      <c r="G52" s="589">
        <v>8360.313298258312</v>
      </c>
      <c r="H52" s="579">
        <v>49.730124834937939</v>
      </c>
      <c r="I52" s="226">
        <v>8451.0527017416862</v>
      </c>
      <c r="J52" s="581">
        <v>50.269875165062061</v>
      </c>
    </row>
    <row r="53" spans="1:10" ht="23.25" customHeight="1" thickBot="1" x14ac:dyDescent="0.3">
      <c r="A53" s="108" t="s">
        <v>542</v>
      </c>
      <c r="B53" s="109">
        <f>SUM(B54:B57)</f>
        <v>51938.308000000005</v>
      </c>
      <c r="C53" s="109">
        <f>SUM(C54:C57)</f>
        <v>9870.7920000000013</v>
      </c>
      <c r="D53" s="587">
        <f t="shared" ref="D53:D61" si="13">C53/B53*100</f>
        <v>19.004839356722979</v>
      </c>
      <c r="E53" s="109">
        <f>SUM(E54:E57)</f>
        <v>36003.319000000003</v>
      </c>
      <c r="F53" s="115">
        <f>E53/B53*100</f>
        <v>69.319391382561008</v>
      </c>
      <c r="G53" s="109">
        <f>SUM(G54:G57)</f>
        <v>45874.111000000004</v>
      </c>
      <c r="H53" s="115">
        <f>G53*100/B53</f>
        <v>88.324230739284005</v>
      </c>
      <c r="I53" s="109">
        <f>SUM(I54:I57)</f>
        <v>6064.1969999999992</v>
      </c>
      <c r="J53" s="114">
        <f>I53*100/B53</f>
        <v>11.675769260716001</v>
      </c>
    </row>
    <row r="54" spans="1:10" s="98" customFormat="1" ht="21.75" customHeight="1" x14ac:dyDescent="0.25">
      <c r="A54" s="341" t="s">
        <v>51</v>
      </c>
      <c r="B54" s="575">
        <v>17729.093000000001</v>
      </c>
      <c r="C54" s="575">
        <f>1413.39*2</f>
        <v>2826.78</v>
      </c>
      <c r="D54" s="576">
        <f t="shared" si="13"/>
        <v>15.944301267978005</v>
      </c>
      <c r="E54" s="575">
        <f>G54-C54</f>
        <v>13731.493</v>
      </c>
      <c r="F54" s="576">
        <f t="shared" ref="F54:F61" si="14">E54/B54*100</f>
        <v>77.451751197875723</v>
      </c>
      <c r="G54" s="575">
        <f>B54-I54</f>
        <v>16558.273000000001</v>
      </c>
      <c r="H54" s="576">
        <f>G54/B54*100</f>
        <v>93.396052465853728</v>
      </c>
      <c r="I54" s="575">
        <v>1170.82</v>
      </c>
      <c r="J54" s="577">
        <v>6.6039475341462754</v>
      </c>
    </row>
    <row r="55" spans="1:10" ht="20.25" customHeight="1" x14ac:dyDescent="0.25">
      <c r="A55" s="173" t="s">
        <v>53</v>
      </c>
      <c r="B55" s="217">
        <v>17880.442999999999</v>
      </c>
      <c r="C55" s="217">
        <f>2614.84*2</f>
        <v>5229.68</v>
      </c>
      <c r="D55" s="218">
        <f t="shared" si="13"/>
        <v>29.248044917007931</v>
      </c>
      <c r="E55" s="217">
        <f>G55-C55</f>
        <v>9040.512999999999</v>
      </c>
      <c r="F55" s="218">
        <f t="shared" si="14"/>
        <v>50.560900532497989</v>
      </c>
      <c r="G55" s="217">
        <f>B55-I55</f>
        <v>14270.192999999999</v>
      </c>
      <c r="H55" s="218">
        <f>G55/B55*100</f>
        <v>79.808945449505913</v>
      </c>
      <c r="I55" s="217">
        <v>3610.25</v>
      </c>
      <c r="J55" s="219">
        <v>20.19105455049408</v>
      </c>
    </row>
    <row r="56" spans="1:10" s="98" customFormat="1" ht="18.75" customHeight="1" x14ac:dyDescent="0.25">
      <c r="A56" s="173" t="s">
        <v>55</v>
      </c>
      <c r="B56" s="217">
        <v>2297.069</v>
      </c>
      <c r="C56" s="217">
        <f>96.286*2</f>
        <v>192.572</v>
      </c>
      <c r="D56" s="218">
        <f t="shared" si="13"/>
        <v>8.3833789929688667</v>
      </c>
      <c r="E56" s="217">
        <f>G56-C56</f>
        <v>1825.3600000000001</v>
      </c>
      <c r="F56" s="218">
        <f t="shared" si="14"/>
        <v>79.464743984616931</v>
      </c>
      <c r="G56" s="217">
        <f>B56-I56</f>
        <v>2017.932</v>
      </c>
      <c r="H56" s="218">
        <f>G56/B56*100</f>
        <v>87.848122977585788</v>
      </c>
      <c r="I56" s="217">
        <v>279.137</v>
      </c>
      <c r="J56" s="219">
        <v>12.151877022414217</v>
      </c>
    </row>
    <row r="57" spans="1:10" s="98" customFormat="1" ht="20.25" customHeight="1" thickBot="1" x14ac:dyDescent="0.3">
      <c r="A57" s="178" t="s">
        <v>58</v>
      </c>
      <c r="B57" s="220">
        <v>14031.703</v>
      </c>
      <c r="C57" s="217">
        <f>810.88*2</f>
        <v>1621.76</v>
      </c>
      <c r="D57" s="218">
        <f t="shared" si="13"/>
        <v>11.557827300078971</v>
      </c>
      <c r="E57" s="217">
        <f>G57-C57</f>
        <v>11405.953</v>
      </c>
      <c r="F57" s="218">
        <f t="shared" si="14"/>
        <v>81.287018403967068</v>
      </c>
      <c r="G57" s="217">
        <f>B57-I57</f>
        <v>13027.713</v>
      </c>
      <c r="H57" s="218">
        <f>G57/B57*100</f>
        <v>92.844845704046037</v>
      </c>
      <c r="I57" s="217">
        <v>1003.99</v>
      </c>
      <c r="J57" s="219">
        <v>7.1551542959539551</v>
      </c>
    </row>
    <row r="58" spans="1:10" ht="21.75" customHeight="1" thickBot="1" x14ac:dyDescent="0.3">
      <c r="A58" s="108" t="s">
        <v>543</v>
      </c>
      <c r="B58" s="109">
        <f>SUM(B59:B64)</f>
        <v>45972.758999999998</v>
      </c>
      <c r="C58" s="109">
        <f>SUM(C59:C64)</f>
        <v>11521.484</v>
      </c>
      <c r="D58" s="543">
        <f t="shared" si="13"/>
        <v>25.061545686218224</v>
      </c>
      <c r="E58" s="109">
        <f>SUM(E59:E64)</f>
        <v>23382.548999999999</v>
      </c>
      <c r="F58" s="115">
        <f t="shared" si="14"/>
        <v>50.861748367114537</v>
      </c>
      <c r="G58" s="109">
        <f>E58+C58</f>
        <v>34904.032999999996</v>
      </c>
      <c r="H58" s="115">
        <f>G58*100/B58</f>
        <v>75.923294053332754</v>
      </c>
      <c r="I58" s="109">
        <f>SUM(I59:I64)</f>
        <v>11068.73</v>
      </c>
      <c r="J58" s="114">
        <f>I58/B58*100</f>
        <v>24.076714647471995</v>
      </c>
    </row>
    <row r="59" spans="1:10" ht="19.5" customHeight="1" x14ac:dyDescent="0.25">
      <c r="A59" s="538" t="s">
        <v>59</v>
      </c>
      <c r="B59" s="590">
        <v>8601.5</v>
      </c>
      <c r="C59" s="590">
        <v>2235.4</v>
      </c>
      <c r="D59" s="576">
        <f t="shared" si="13"/>
        <v>25.988490379584956</v>
      </c>
      <c r="E59" s="590">
        <v>5265.94</v>
      </c>
      <c r="F59" s="576">
        <f t="shared" si="14"/>
        <v>61.22118235191536</v>
      </c>
      <c r="G59" s="590">
        <f>C59+E59</f>
        <v>7501.34</v>
      </c>
      <c r="H59" s="576">
        <f>G59/B59*100</f>
        <v>87.209672731500319</v>
      </c>
      <c r="I59" s="590">
        <v>1100.1600000000001</v>
      </c>
      <c r="J59" s="577">
        <v>13</v>
      </c>
    </row>
    <row r="60" spans="1:10" ht="19.5" customHeight="1" x14ac:dyDescent="0.25">
      <c r="A60" s="169" t="s">
        <v>60</v>
      </c>
      <c r="B60" s="221">
        <v>3898.0200000000013</v>
      </c>
      <c r="C60" s="217">
        <f>G60-E60</f>
        <v>560.54999999999995</v>
      </c>
      <c r="D60" s="218">
        <f t="shared" si="13"/>
        <v>14.380377730232267</v>
      </c>
      <c r="E60" s="217">
        <v>1476.14</v>
      </c>
      <c r="F60" s="218">
        <f t="shared" si="14"/>
        <v>37.868969374195096</v>
      </c>
      <c r="G60" s="221">
        <v>2036.69</v>
      </c>
      <c r="H60" s="218">
        <f>G60/B60*100</f>
        <v>52.249347104427358</v>
      </c>
      <c r="I60" s="225">
        <f>B60-G60</f>
        <v>1861.3300000000013</v>
      </c>
      <c r="J60" s="219">
        <f>I60/B60*100</f>
        <v>47.750652895572642</v>
      </c>
    </row>
    <row r="61" spans="1:10" ht="19.5" customHeight="1" x14ac:dyDescent="0.25">
      <c r="A61" s="169" t="s">
        <v>61</v>
      </c>
      <c r="B61" s="217">
        <v>6001.46</v>
      </c>
      <c r="C61" s="217">
        <f>G61-E61</f>
        <v>1797.6600000000003</v>
      </c>
      <c r="D61" s="218">
        <f t="shared" si="13"/>
        <v>29.953711263592531</v>
      </c>
      <c r="E61" s="217">
        <v>3320.64</v>
      </c>
      <c r="F61" s="218">
        <f t="shared" si="14"/>
        <v>55.330536236182525</v>
      </c>
      <c r="G61" s="217">
        <v>5118.3</v>
      </c>
      <c r="H61" s="218">
        <f>G61/B61*100</f>
        <v>85.284247499775063</v>
      </c>
      <c r="I61" s="225">
        <v>883.16</v>
      </c>
      <c r="J61" s="219">
        <v>14.72</v>
      </c>
    </row>
    <row r="62" spans="1:10" ht="19.5" customHeight="1" x14ac:dyDescent="0.25">
      <c r="A62" s="120" t="s">
        <v>62</v>
      </c>
      <c r="B62" s="227">
        <v>18017.259999999998</v>
      </c>
      <c r="C62" s="228">
        <v>3937.8739999999998</v>
      </c>
      <c r="D62" s="229">
        <v>21.856000000000002</v>
      </c>
      <c r="E62" s="230">
        <v>9356.49</v>
      </c>
      <c r="F62" s="229">
        <v>51.93</v>
      </c>
      <c r="G62" s="230">
        <v>13294.364</v>
      </c>
      <c r="H62" s="229">
        <v>73.786799999999999</v>
      </c>
      <c r="I62" s="230">
        <v>4722.8999999999996</v>
      </c>
      <c r="J62" s="229">
        <v>26.21</v>
      </c>
    </row>
    <row r="63" spans="1:10" ht="19.5" customHeight="1" x14ac:dyDescent="0.25">
      <c r="A63" s="169" t="s">
        <v>63</v>
      </c>
      <c r="B63" s="221">
        <v>5281.259</v>
      </c>
      <c r="C63" s="217">
        <v>2990</v>
      </c>
      <c r="D63" s="218">
        <f>C63/B63*100</f>
        <v>56.615288134893596</v>
      </c>
      <c r="E63" s="221">
        <f>B63-C63-I63</f>
        <v>2039.039</v>
      </c>
      <c r="F63" s="218">
        <f>E63/B63*100</f>
        <v>38.608956690061973</v>
      </c>
      <c r="G63" s="221">
        <f>C63+E63</f>
        <v>5029.0389999999998</v>
      </c>
      <c r="H63" s="218">
        <f>G63/B63*100</f>
        <v>95.224244824955562</v>
      </c>
      <c r="I63" s="225">
        <v>252.22</v>
      </c>
      <c r="J63" s="219">
        <v>4.78</v>
      </c>
    </row>
    <row r="64" spans="1:10" ht="19.5" customHeight="1" thickBot="1" x14ac:dyDescent="0.3">
      <c r="A64" s="177" t="s">
        <v>64</v>
      </c>
      <c r="B64" s="220">
        <v>4173.26</v>
      </c>
      <c r="C64" s="217">
        <v>0</v>
      </c>
      <c r="D64" s="218">
        <v>0</v>
      </c>
      <c r="E64" s="220">
        <v>1924.3</v>
      </c>
      <c r="F64" s="218">
        <v>46</v>
      </c>
      <c r="G64" s="220">
        <v>1924.3</v>
      </c>
      <c r="H64" s="218">
        <v>46</v>
      </c>
      <c r="I64" s="225">
        <v>2248.96</v>
      </c>
      <c r="J64" s="219">
        <v>54</v>
      </c>
    </row>
    <row r="65" spans="1:11" ht="45.75" customHeight="1" thickBot="1" x14ac:dyDescent="0.3">
      <c r="A65" s="108" t="s">
        <v>544</v>
      </c>
      <c r="B65" s="109">
        <f>SUM(B66:B73)</f>
        <v>294810.59499999997</v>
      </c>
      <c r="C65" s="109">
        <f>SUM(C66:C73)</f>
        <v>41861.148300189328</v>
      </c>
      <c r="D65" s="543">
        <f>C65/B65*100</f>
        <v>14.199336458782744</v>
      </c>
      <c r="E65" s="109">
        <f>SUM(E66:E73)</f>
        <v>67272.814659210679</v>
      </c>
      <c r="F65" s="115">
        <f>E65/B65*100</f>
        <v>22.818994907293167</v>
      </c>
      <c r="G65" s="109">
        <f>SUM(G66:G73)</f>
        <v>109133.96295940001</v>
      </c>
      <c r="H65" s="115">
        <f>(C65+E65)/B65*100</f>
        <v>37.018331366075905</v>
      </c>
      <c r="I65" s="109">
        <f>SUM(I66:I73)</f>
        <v>185676.6320406</v>
      </c>
      <c r="J65" s="114">
        <f>I65*100/B65</f>
        <v>62.981668633924102</v>
      </c>
    </row>
    <row r="66" spans="1:11" s="90" customFormat="1" x14ac:dyDescent="0.25">
      <c r="A66" s="538" t="s">
        <v>65</v>
      </c>
      <c r="B66" s="575">
        <v>6125.08</v>
      </c>
      <c r="C66" s="575">
        <v>772.44500000000005</v>
      </c>
      <c r="D66" s="576">
        <f>C66/B66*100</f>
        <v>12.611182221293438</v>
      </c>
      <c r="E66" s="575">
        <f>G66-C66</f>
        <v>1975.4349999999999</v>
      </c>
      <c r="F66" s="576">
        <f>E66/B66*100</f>
        <v>32.251578754889735</v>
      </c>
      <c r="G66" s="575">
        <f>B66-I66</f>
        <v>2747.88</v>
      </c>
      <c r="H66" s="576">
        <f>G66/B66*100</f>
        <v>44.862760976183168</v>
      </c>
      <c r="I66" s="575">
        <v>3377.2</v>
      </c>
      <c r="J66" s="577">
        <f>I66/B66*100</f>
        <v>55.137239023816832</v>
      </c>
    </row>
    <row r="67" spans="1:11" x14ac:dyDescent="0.25">
      <c r="A67" s="560" t="s">
        <v>1300</v>
      </c>
      <c r="B67" s="571">
        <v>5633.7190000000001</v>
      </c>
      <c r="C67" s="571">
        <v>0</v>
      </c>
      <c r="D67" s="572">
        <f>C67*100/B67</f>
        <v>0</v>
      </c>
      <c r="E67" s="571">
        <v>279.68899999999996</v>
      </c>
      <c r="F67" s="572">
        <f>E67*100/B67</f>
        <v>4.9645536101463348</v>
      </c>
      <c r="G67" s="571">
        <v>279.68899999999996</v>
      </c>
      <c r="H67" s="572">
        <f>G67*100/B67</f>
        <v>4.9645536101463348</v>
      </c>
      <c r="I67" s="571">
        <v>5354.03</v>
      </c>
      <c r="J67" s="573">
        <f>I67*100/B67</f>
        <v>95.035446389853661</v>
      </c>
    </row>
    <row r="68" spans="1:11" x14ac:dyDescent="0.25">
      <c r="A68" s="169" t="s">
        <v>67</v>
      </c>
      <c r="B68" s="217">
        <v>3926.99</v>
      </c>
      <c r="C68" s="217">
        <v>495.24</v>
      </c>
      <c r="D68" s="218">
        <f>C68/B68*100</f>
        <v>12.611185666375521</v>
      </c>
      <c r="E68" s="217">
        <f>G68-C68</f>
        <v>1989.43</v>
      </c>
      <c r="F68" s="218">
        <f t="shared" ref="F68:F74" si="15">E68/B68*100</f>
        <v>50.660429489252593</v>
      </c>
      <c r="G68" s="217">
        <v>2484.67</v>
      </c>
      <c r="H68" s="218">
        <f>G68/B68*100</f>
        <v>63.271615155628105</v>
      </c>
      <c r="I68" s="217">
        <f>B68-G68</f>
        <v>1442.3199999999997</v>
      </c>
      <c r="J68" s="219">
        <f>I68/B68*100</f>
        <v>36.728384844371895</v>
      </c>
    </row>
    <row r="69" spans="1:11" x14ac:dyDescent="0.25">
      <c r="A69" s="169" t="s">
        <v>68</v>
      </c>
      <c r="B69" s="217">
        <v>8628.68</v>
      </c>
      <c r="C69" s="217">
        <v>1088.18</v>
      </c>
      <c r="D69" s="218">
        <f>C69/B69*100</f>
        <v>12.61119893193397</v>
      </c>
      <c r="E69" s="217">
        <v>2131.58</v>
      </c>
      <c r="F69" s="218">
        <f t="shared" si="15"/>
        <v>24.703430883982254</v>
      </c>
      <c r="G69" s="217">
        <f>C69+E69</f>
        <v>3219.76</v>
      </c>
      <c r="H69" s="218">
        <f>G69/B69*100</f>
        <v>37.31462981591622</v>
      </c>
      <c r="I69" s="217">
        <f>B69-G69</f>
        <v>5408.92</v>
      </c>
      <c r="J69" s="219">
        <f>I69/B69*100</f>
        <v>62.68537018408378</v>
      </c>
    </row>
    <row r="70" spans="1:11" x14ac:dyDescent="0.25">
      <c r="A70" s="169" t="s">
        <v>69</v>
      </c>
      <c r="B70" s="217">
        <v>9732.5760000000046</v>
      </c>
      <c r="C70" s="218">
        <v>1227.3900000000001</v>
      </c>
      <c r="D70" s="218">
        <f>C70*100/B70</f>
        <v>12.611152484193287</v>
      </c>
      <c r="E70" s="217">
        <v>1995</v>
      </c>
      <c r="F70" s="218">
        <f t="shared" si="15"/>
        <v>20.498170268590751</v>
      </c>
      <c r="G70" s="217">
        <f>C70+E70</f>
        <v>3222.3900000000003</v>
      </c>
      <c r="H70" s="218">
        <f>G70/B70*100</f>
        <v>33.109322752784045</v>
      </c>
      <c r="I70" s="217">
        <f>B70-G70</f>
        <v>6510.1860000000042</v>
      </c>
      <c r="J70" s="219">
        <f>I70/B70*100</f>
        <v>66.890677247215962</v>
      </c>
    </row>
    <row r="71" spans="1:11" x14ac:dyDescent="0.25">
      <c r="A71" s="169" t="s">
        <v>70</v>
      </c>
      <c r="B71" s="217">
        <v>15677.4</v>
      </c>
      <c r="C71" s="217">
        <v>1977.105300189329</v>
      </c>
      <c r="D71" s="218">
        <f>C71/B71*100</f>
        <v>12.611181064394152</v>
      </c>
      <c r="E71" s="217">
        <f>B71-I71-C71</f>
        <v>7128.634699810671</v>
      </c>
      <c r="F71" s="218">
        <f t="shared" si="15"/>
        <v>45.470771300156095</v>
      </c>
      <c r="G71" s="217">
        <f>C71+E71</f>
        <v>9105.74</v>
      </c>
      <c r="H71" s="218">
        <f>G71/B71*100</f>
        <v>58.081952364550247</v>
      </c>
      <c r="I71" s="217">
        <f>6571.66</f>
        <v>6571.66</v>
      </c>
      <c r="J71" s="219">
        <f>I71/B71*100</f>
        <v>41.91804763544976</v>
      </c>
      <c r="K71" s="116"/>
    </row>
    <row r="72" spans="1:11" x14ac:dyDescent="0.25">
      <c r="A72" s="169" t="s">
        <v>71</v>
      </c>
      <c r="B72" s="217">
        <v>209283.08</v>
      </c>
      <c r="C72" s="217">
        <f>8901.75+26393</f>
        <v>35294.75</v>
      </c>
      <c r="D72" s="218">
        <f>C72/B72*100</f>
        <v>16.864597940741316</v>
      </c>
      <c r="E72" s="217">
        <f>G72-C72</f>
        <v>48857.960000000006</v>
      </c>
      <c r="F72" s="218">
        <f t="shared" si="15"/>
        <v>23.345394190490705</v>
      </c>
      <c r="G72" s="217">
        <v>84152.71</v>
      </c>
      <c r="H72" s="218">
        <v>40.21</v>
      </c>
      <c r="I72" s="231">
        <v>125130.37</v>
      </c>
      <c r="J72" s="219">
        <v>59.79</v>
      </c>
    </row>
    <row r="73" spans="1:11" ht="16.5" thickBot="1" x14ac:dyDescent="0.3">
      <c r="A73" s="544" t="s">
        <v>1306</v>
      </c>
      <c r="B73" s="545">
        <v>35803.07</v>
      </c>
      <c r="C73" s="546">
        <v>1006.038</v>
      </c>
      <c r="D73" s="547">
        <f>C73/B73*100</f>
        <v>2.8099210486698487</v>
      </c>
      <c r="E73" s="545">
        <f>B73*0.08142</f>
        <v>2915.0859594000003</v>
      </c>
      <c r="F73" s="547">
        <f t="shared" si="15"/>
        <v>8.1420000000000012</v>
      </c>
      <c r="G73" s="545">
        <f>C73+E73</f>
        <v>3921.1239594000003</v>
      </c>
      <c r="H73" s="547">
        <f>G73/B73*100</f>
        <v>10.951921048669849</v>
      </c>
      <c r="I73" s="546">
        <f>B73-G73</f>
        <v>31881.9460406</v>
      </c>
      <c r="J73" s="548">
        <f>I73/B73*100</f>
        <v>89.048078951330154</v>
      </c>
    </row>
    <row r="74" spans="1:11" ht="16.5" thickBot="1" x14ac:dyDescent="0.3">
      <c r="A74" s="108" t="s">
        <v>73</v>
      </c>
      <c r="B74" s="109">
        <f>B4+B12+B19+B27+B33+B40+B48+B53+B58+B65</f>
        <v>1132526.1648499998</v>
      </c>
      <c r="C74" s="109">
        <f>SUM(C4,C12,C19,C27,C33,C40,C48,C53,C58,C65)</f>
        <v>234549.00230018931</v>
      </c>
      <c r="D74" s="543">
        <f>C74/B74*100</f>
        <v>20.710250198171334</v>
      </c>
      <c r="E74" s="109">
        <f>SUM(E4,E12,E19,E27,E33,E40,E48,E53,E58,E65)</f>
        <v>461816.52282487717</v>
      </c>
      <c r="F74" s="543">
        <f t="shared" si="15"/>
        <v>40.777558802453242</v>
      </c>
      <c r="G74" s="109">
        <f>SUM(G4,G12,G19,G27,G33,G40,G48,G53,G58,G65)</f>
        <v>696365.5251250664</v>
      </c>
      <c r="H74" s="115">
        <f>G74/B74*100</f>
        <v>61.487809000624559</v>
      </c>
      <c r="I74" s="109">
        <f>SUM(I4,I12,I19,I27,I33,I40,I48,I53,I58,I65)</f>
        <v>436012.33472493355</v>
      </c>
      <c r="J74" s="114">
        <f>I74/B74*100</f>
        <v>38.499095937680366</v>
      </c>
    </row>
    <row r="75" spans="1:11" x14ac:dyDescent="0.25">
      <c r="A75" s="591"/>
      <c r="B75" s="592"/>
      <c r="C75" s="592"/>
      <c r="D75" s="593"/>
      <c r="E75" s="592"/>
      <c r="F75" s="593"/>
      <c r="G75" s="592"/>
      <c r="H75" s="594"/>
      <c r="I75" s="592"/>
      <c r="J75" s="594"/>
    </row>
    <row r="76" spans="1:11" x14ac:dyDescent="0.25">
      <c r="A76" s="743" t="s">
        <v>1298</v>
      </c>
      <c r="B76" s="743"/>
      <c r="C76" s="743"/>
      <c r="D76" s="743"/>
      <c r="E76" s="743"/>
      <c r="F76" s="743"/>
      <c r="G76" s="743"/>
      <c r="H76" s="743"/>
      <c r="I76" s="743"/>
    </row>
    <row r="77" spans="1:11" x14ac:dyDescent="0.25">
      <c r="A77" s="119" t="s">
        <v>1308</v>
      </c>
    </row>
  </sheetData>
  <mergeCells count="3">
    <mergeCell ref="A1:J1"/>
    <mergeCell ref="B2:I2"/>
    <mergeCell ref="A76:I76"/>
  </mergeCells>
  <pageMargins left="0.7" right="0.7" top="0.75" bottom="0.75" header="0.3" footer="0.3"/>
  <pageSetup paperSize="9" scale="5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6"/>
  <sheetViews>
    <sheetView view="pageBreakPreview" zoomScale="70" zoomScaleNormal="100" zoomScaleSheetLayoutView="70" workbookViewId="0">
      <pane xSplit="1" ySplit="3" topLeftCell="B19" activePane="bottomRight" state="frozen"/>
      <selection pane="topRight" activeCell="B1" sqref="B1"/>
      <selection pane="bottomLeft" activeCell="A4" sqref="A4"/>
      <selection pane="bottomRight" activeCell="C67" sqref="C67"/>
    </sheetView>
  </sheetViews>
  <sheetFormatPr defaultRowHeight="15.75" x14ac:dyDescent="0.25"/>
  <cols>
    <col min="1" max="3" width="17.625" customWidth="1"/>
    <col min="4" max="4" width="24.375" customWidth="1"/>
    <col min="5" max="5" width="17.625" customWidth="1"/>
    <col min="6" max="6" width="30.125" customWidth="1"/>
    <col min="7" max="7" width="17.625" customWidth="1"/>
  </cols>
  <sheetData>
    <row r="1" spans="1:6" ht="18.75" customHeight="1" x14ac:dyDescent="0.25">
      <c r="A1" s="792" t="s">
        <v>103</v>
      </c>
      <c r="B1" s="792"/>
      <c r="C1" s="792"/>
      <c r="D1" s="792"/>
      <c r="E1" s="792"/>
      <c r="F1" s="792"/>
    </row>
    <row r="2" spans="1:6" ht="16.5" thickBot="1" x14ac:dyDescent="0.3">
      <c r="A2" s="27"/>
      <c r="B2" s="35"/>
      <c r="C2" s="35"/>
      <c r="D2" s="43"/>
      <c r="E2" s="27"/>
      <c r="F2" s="44"/>
    </row>
    <row r="3" spans="1:6" ht="90.75" customHeight="1" thickBot="1" x14ac:dyDescent="0.3">
      <c r="A3" s="45" t="s">
        <v>1</v>
      </c>
      <c r="B3" s="46" t="s">
        <v>104</v>
      </c>
      <c r="C3" s="46" t="s">
        <v>105</v>
      </c>
      <c r="D3" s="33" t="s">
        <v>106</v>
      </c>
      <c r="E3" s="33" t="s">
        <v>471</v>
      </c>
      <c r="F3" s="33" t="s">
        <v>107</v>
      </c>
    </row>
    <row r="4" spans="1:6" ht="24" customHeight="1" x14ac:dyDescent="0.25">
      <c r="A4" s="788" t="s">
        <v>540</v>
      </c>
      <c r="B4" s="789"/>
      <c r="C4" s="789"/>
      <c r="D4" s="789"/>
      <c r="E4" s="789"/>
      <c r="F4" s="790"/>
    </row>
    <row r="5" spans="1:6" ht="74.25" customHeight="1" x14ac:dyDescent="0.25">
      <c r="A5" s="120" t="s">
        <v>14</v>
      </c>
      <c r="B5" s="232">
        <v>102.5</v>
      </c>
      <c r="C5" s="232">
        <v>102.5</v>
      </c>
      <c r="D5" s="233" t="s">
        <v>841</v>
      </c>
      <c r="E5" s="123">
        <v>23072.93</v>
      </c>
      <c r="F5" s="234" t="s">
        <v>842</v>
      </c>
    </row>
    <row r="6" spans="1:6" ht="25.5" customHeight="1" x14ac:dyDescent="0.25">
      <c r="A6" s="549" t="s">
        <v>1293</v>
      </c>
      <c r="B6" s="793" t="s">
        <v>32</v>
      </c>
      <c r="C6" s="794"/>
      <c r="D6" s="794"/>
      <c r="E6" s="794"/>
      <c r="F6" s="795"/>
    </row>
    <row r="7" spans="1:6" s="85" customFormat="1" ht="23.25" customHeight="1" x14ac:dyDescent="0.25">
      <c r="A7" s="549" t="s">
        <v>1301</v>
      </c>
      <c r="B7" s="595">
        <v>10</v>
      </c>
      <c r="C7" s="595">
        <v>10</v>
      </c>
      <c r="D7" s="596" t="s">
        <v>786</v>
      </c>
      <c r="E7" s="550" t="s">
        <v>498</v>
      </c>
      <c r="F7" s="597" t="s">
        <v>108</v>
      </c>
    </row>
    <row r="8" spans="1:6" ht="34.5" customHeight="1" x14ac:dyDescent="0.25">
      <c r="A8" s="120" t="s">
        <v>15</v>
      </c>
      <c r="B8" s="235">
        <v>11.8</v>
      </c>
      <c r="C8" s="235">
        <v>11.8</v>
      </c>
      <c r="D8" s="235" t="s">
        <v>859</v>
      </c>
      <c r="E8" s="236">
        <v>9500</v>
      </c>
      <c r="F8" s="237" t="s">
        <v>109</v>
      </c>
    </row>
    <row r="9" spans="1:6" x14ac:dyDescent="0.25">
      <c r="A9" s="120" t="s">
        <v>16</v>
      </c>
      <c r="B9" s="238">
        <v>42.17</v>
      </c>
      <c r="C9" s="238">
        <v>42.17</v>
      </c>
      <c r="D9" s="233" t="s">
        <v>636</v>
      </c>
      <c r="E9" s="123">
        <v>1607.77</v>
      </c>
      <c r="F9" s="234" t="s">
        <v>698</v>
      </c>
    </row>
    <row r="10" spans="1:6" s="85" customFormat="1" ht="21" customHeight="1" x14ac:dyDescent="0.25">
      <c r="A10" s="120" t="s">
        <v>17</v>
      </c>
      <c r="B10" s="121" t="s">
        <v>498</v>
      </c>
      <c r="C10" s="121" t="s">
        <v>498</v>
      </c>
      <c r="D10" s="121" t="s">
        <v>498</v>
      </c>
      <c r="E10" s="121" t="s">
        <v>498</v>
      </c>
      <c r="F10" s="121" t="s">
        <v>498</v>
      </c>
    </row>
    <row r="11" spans="1:6" s="85" customFormat="1" ht="43.5" customHeight="1" thickBot="1" x14ac:dyDescent="0.3">
      <c r="A11" s="128" t="s">
        <v>18</v>
      </c>
      <c r="B11" s="239">
        <v>183.3</v>
      </c>
      <c r="C11" s="239">
        <v>183.3</v>
      </c>
      <c r="D11" s="240" t="s">
        <v>772</v>
      </c>
      <c r="E11" s="139">
        <v>3980</v>
      </c>
      <c r="F11" s="241" t="s">
        <v>773</v>
      </c>
    </row>
    <row r="12" spans="1:6" ht="24" customHeight="1" x14ac:dyDescent="0.25">
      <c r="A12" s="788" t="s">
        <v>541</v>
      </c>
      <c r="B12" s="789"/>
      <c r="C12" s="789"/>
      <c r="D12" s="789"/>
      <c r="E12" s="789"/>
      <c r="F12" s="790"/>
    </row>
    <row r="13" spans="1:6" s="85" customFormat="1" ht="46.5" customHeight="1" x14ac:dyDescent="0.25">
      <c r="A13" s="120" t="s">
        <v>19</v>
      </c>
      <c r="B13" s="238">
        <v>91.330999999999989</v>
      </c>
      <c r="C13" s="238">
        <v>91.330999999999989</v>
      </c>
      <c r="D13" s="233" t="s">
        <v>717</v>
      </c>
      <c r="E13" s="123">
        <v>16730</v>
      </c>
      <c r="F13" s="242" t="s">
        <v>308</v>
      </c>
    </row>
    <row r="14" spans="1:6" ht="45" customHeight="1" x14ac:dyDescent="0.25">
      <c r="A14" s="120" t="s">
        <v>21</v>
      </c>
      <c r="B14" s="238">
        <v>322.77999999999997</v>
      </c>
      <c r="C14" s="238">
        <v>323</v>
      </c>
      <c r="D14" s="243" t="s">
        <v>722</v>
      </c>
      <c r="E14" s="123">
        <v>6220</v>
      </c>
      <c r="F14" s="244" t="s">
        <v>903</v>
      </c>
    </row>
    <row r="15" spans="1:6" s="85" customFormat="1" ht="49.5" customHeight="1" x14ac:dyDescent="0.25">
      <c r="A15" s="120" t="s">
        <v>22</v>
      </c>
      <c r="B15" s="238">
        <v>383.08</v>
      </c>
      <c r="C15" s="238">
        <v>383.08</v>
      </c>
      <c r="D15" s="243" t="s">
        <v>908</v>
      </c>
      <c r="E15" s="123" t="s">
        <v>909</v>
      </c>
      <c r="F15" s="242" t="s">
        <v>498</v>
      </c>
    </row>
    <row r="16" spans="1:6" ht="62.25" customHeight="1" x14ac:dyDescent="0.25">
      <c r="A16" s="120" t="s">
        <v>23</v>
      </c>
      <c r="B16" s="238">
        <v>410.22899999999998</v>
      </c>
      <c r="C16" s="238">
        <v>410.22899999999998</v>
      </c>
      <c r="D16" s="243" t="s">
        <v>759</v>
      </c>
      <c r="E16" s="123">
        <v>37206.129999999997</v>
      </c>
      <c r="F16" s="245" t="s">
        <v>925</v>
      </c>
    </row>
    <row r="17" spans="1:6" s="85" customFormat="1" ht="69" customHeight="1" x14ac:dyDescent="0.25">
      <c r="A17" s="120" t="s">
        <v>24</v>
      </c>
      <c r="B17" s="785" t="s">
        <v>32</v>
      </c>
      <c r="C17" s="786"/>
      <c r="D17" s="786"/>
      <c r="E17" s="786"/>
      <c r="F17" s="787"/>
    </row>
    <row r="18" spans="1:6" ht="45" customHeight="1" thickBot="1" x14ac:dyDescent="0.3">
      <c r="A18" s="135" t="s">
        <v>25</v>
      </c>
      <c r="B18" s="246">
        <v>100</v>
      </c>
      <c r="C18" s="238">
        <v>75.349999999999994</v>
      </c>
      <c r="D18" s="243" t="s">
        <v>941</v>
      </c>
      <c r="E18" s="123">
        <v>10000</v>
      </c>
      <c r="F18" s="234" t="s">
        <v>316</v>
      </c>
    </row>
    <row r="19" spans="1:6" ht="32.25" customHeight="1" x14ac:dyDescent="0.25">
      <c r="A19" s="796" t="s">
        <v>545</v>
      </c>
      <c r="B19" s="797"/>
      <c r="C19" s="797"/>
      <c r="D19" s="797"/>
      <c r="E19" s="797"/>
      <c r="F19" s="798"/>
    </row>
    <row r="20" spans="1:6" ht="58.5" customHeight="1" x14ac:dyDescent="0.25">
      <c r="A20" s="120" t="s">
        <v>26</v>
      </c>
      <c r="B20" s="238">
        <v>2585.44</v>
      </c>
      <c r="C20" s="238">
        <v>2585.44</v>
      </c>
      <c r="D20" s="233" t="s">
        <v>112</v>
      </c>
      <c r="E20" s="121">
        <v>65000.6</v>
      </c>
      <c r="F20" s="234" t="s">
        <v>752</v>
      </c>
    </row>
    <row r="21" spans="1:6" ht="42.75" customHeight="1" x14ac:dyDescent="0.25">
      <c r="A21" s="120" t="s">
        <v>27</v>
      </c>
      <c r="B21" s="238">
        <v>306.52999999999997</v>
      </c>
      <c r="C21" s="238">
        <v>306.52999999999997</v>
      </c>
      <c r="D21" s="233" t="s">
        <v>113</v>
      </c>
      <c r="E21" s="121" t="s">
        <v>946</v>
      </c>
      <c r="F21" s="234" t="s">
        <v>748</v>
      </c>
    </row>
    <row r="22" spans="1:6" ht="39.75" customHeight="1" x14ac:dyDescent="0.25">
      <c r="A22" s="120" t="s">
        <v>28</v>
      </c>
      <c r="B22" s="238">
        <v>362.33</v>
      </c>
      <c r="C22" s="238">
        <v>362.33</v>
      </c>
      <c r="D22" s="233" t="s">
        <v>486</v>
      </c>
      <c r="E22" s="238" t="s">
        <v>947</v>
      </c>
      <c r="F22" s="234" t="s">
        <v>114</v>
      </c>
    </row>
    <row r="23" spans="1:6" ht="49.5" customHeight="1" x14ac:dyDescent="0.25">
      <c r="A23" s="120" t="s">
        <v>81</v>
      </c>
      <c r="B23" s="238">
        <v>3.6</v>
      </c>
      <c r="C23" s="238">
        <v>3.6</v>
      </c>
      <c r="D23" s="233" t="s">
        <v>717</v>
      </c>
      <c r="E23" s="121">
        <v>852</v>
      </c>
      <c r="F23" s="234" t="s">
        <v>285</v>
      </c>
    </row>
    <row r="24" spans="1:6" s="85" customFormat="1" ht="37.5" customHeight="1" x14ac:dyDescent="0.25">
      <c r="A24" s="549" t="s">
        <v>31</v>
      </c>
      <c r="B24" s="595">
        <v>203.85</v>
      </c>
      <c r="C24" s="595">
        <v>203.85</v>
      </c>
      <c r="D24" s="596" t="s">
        <v>490</v>
      </c>
      <c r="E24" s="550">
        <v>14007.254000000001</v>
      </c>
      <c r="F24" s="597" t="s">
        <v>115</v>
      </c>
    </row>
    <row r="25" spans="1:6" ht="43.5" customHeight="1" x14ac:dyDescent="0.25">
      <c r="A25" s="549" t="s">
        <v>33</v>
      </c>
      <c r="B25" s="598">
        <v>8.14</v>
      </c>
      <c r="C25" s="598">
        <v>8.14</v>
      </c>
      <c r="D25" s="596" t="s">
        <v>838</v>
      </c>
      <c r="E25" s="550">
        <v>779.69</v>
      </c>
      <c r="F25" s="597" t="s">
        <v>838</v>
      </c>
    </row>
    <row r="26" spans="1:6" ht="48" customHeight="1" thickBot="1" x14ac:dyDescent="0.3">
      <c r="A26" s="549" t="s">
        <v>35</v>
      </c>
      <c r="B26" s="595">
        <v>382.44</v>
      </c>
      <c r="C26" s="595">
        <v>382.44</v>
      </c>
      <c r="D26" s="596" t="s">
        <v>675</v>
      </c>
      <c r="E26" s="550">
        <v>29489</v>
      </c>
      <c r="F26" s="597" t="s">
        <v>676</v>
      </c>
    </row>
    <row r="27" spans="1:6" ht="36.75" customHeight="1" x14ac:dyDescent="0.25">
      <c r="A27" s="796" t="s">
        <v>546</v>
      </c>
      <c r="B27" s="797"/>
      <c r="C27" s="797"/>
      <c r="D27" s="797"/>
      <c r="E27" s="797"/>
      <c r="F27" s="798"/>
    </row>
    <row r="28" spans="1:6" s="85" customFormat="1" ht="24" customHeight="1" x14ac:dyDescent="0.25">
      <c r="A28" s="120" t="s">
        <v>38</v>
      </c>
      <c r="B28" s="785" t="s">
        <v>32</v>
      </c>
      <c r="C28" s="786"/>
      <c r="D28" s="786"/>
      <c r="E28" s="786"/>
      <c r="F28" s="787"/>
    </row>
    <row r="29" spans="1:6" ht="50.25" customHeight="1" x14ac:dyDescent="0.25">
      <c r="A29" s="211" t="s">
        <v>39</v>
      </c>
      <c r="B29" s="785" t="s">
        <v>32</v>
      </c>
      <c r="C29" s="786"/>
      <c r="D29" s="786"/>
      <c r="E29" s="786"/>
      <c r="F29" s="787"/>
    </row>
    <row r="30" spans="1:6" ht="51" customHeight="1" x14ac:dyDescent="0.25">
      <c r="A30" s="120" t="s">
        <v>37</v>
      </c>
      <c r="B30" s="238">
        <v>0.5</v>
      </c>
      <c r="C30" s="238">
        <v>0.5</v>
      </c>
      <c r="D30" s="233" t="s">
        <v>419</v>
      </c>
      <c r="E30" s="121">
        <v>24.545000000000002</v>
      </c>
      <c r="F30" s="234" t="s">
        <v>745</v>
      </c>
    </row>
    <row r="31" spans="1:6" ht="61.5" customHeight="1" x14ac:dyDescent="0.25">
      <c r="A31" s="120" t="s">
        <v>40</v>
      </c>
      <c r="B31" s="238">
        <v>34.36</v>
      </c>
      <c r="C31" s="238">
        <v>34.36</v>
      </c>
      <c r="D31" s="233" t="s">
        <v>419</v>
      </c>
      <c r="E31" s="121">
        <v>1686.73</v>
      </c>
      <c r="F31" s="234" t="s">
        <v>814</v>
      </c>
    </row>
    <row r="32" spans="1:6" s="85" customFormat="1" ht="52.5" customHeight="1" thickBot="1" x14ac:dyDescent="0.3">
      <c r="A32" s="128" t="s">
        <v>41</v>
      </c>
      <c r="B32" s="238">
        <v>90</v>
      </c>
      <c r="C32" s="238">
        <v>81.91</v>
      </c>
      <c r="D32" s="233" t="s">
        <v>717</v>
      </c>
      <c r="E32" s="238">
        <v>6688.5</v>
      </c>
      <c r="F32" s="234" t="s">
        <v>744</v>
      </c>
    </row>
    <row r="33" spans="1:7" ht="30.75" customHeight="1" x14ac:dyDescent="0.25">
      <c r="A33" s="788" t="s">
        <v>547</v>
      </c>
      <c r="B33" s="789"/>
      <c r="C33" s="789"/>
      <c r="D33" s="789"/>
      <c r="E33" s="789"/>
      <c r="F33" s="790"/>
    </row>
    <row r="34" spans="1:7" s="85" customFormat="1" ht="45" customHeight="1" x14ac:dyDescent="0.25">
      <c r="A34" s="120" t="s">
        <v>42</v>
      </c>
      <c r="B34" s="238">
        <v>120.02</v>
      </c>
      <c r="C34" s="238">
        <v>120.02</v>
      </c>
      <c r="D34" s="233" t="s">
        <v>717</v>
      </c>
      <c r="E34" s="251">
        <v>14376</v>
      </c>
      <c r="F34" s="234" t="s">
        <v>985</v>
      </c>
    </row>
    <row r="35" spans="1:7" ht="49.5" customHeight="1" x14ac:dyDescent="0.25">
      <c r="A35" s="120" t="s">
        <v>43</v>
      </c>
      <c r="B35" s="238">
        <v>79.05</v>
      </c>
      <c r="C35" s="238">
        <v>79.05</v>
      </c>
      <c r="D35" s="233" t="s">
        <v>116</v>
      </c>
      <c r="E35" s="121">
        <v>11497</v>
      </c>
      <c r="F35" s="234" t="s">
        <v>995</v>
      </c>
    </row>
    <row r="36" spans="1:7" ht="40.5" customHeight="1" x14ac:dyDescent="0.25">
      <c r="A36" s="120" t="s">
        <v>44</v>
      </c>
      <c r="B36" s="238">
        <v>643.65</v>
      </c>
      <c r="C36" s="238">
        <v>643.65</v>
      </c>
      <c r="D36" s="233" t="s">
        <v>733</v>
      </c>
      <c r="E36" s="121">
        <v>34382</v>
      </c>
      <c r="F36" s="234" t="s">
        <v>1008</v>
      </c>
    </row>
    <row r="37" spans="1:7" s="85" customFormat="1" ht="29.25" customHeight="1" x14ac:dyDescent="0.25">
      <c r="A37" s="120" t="s">
        <v>45</v>
      </c>
      <c r="B37" s="238">
        <v>231</v>
      </c>
      <c r="C37" s="238">
        <v>231</v>
      </c>
      <c r="D37" s="233" t="s">
        <v>1023</v>
      </c>
      <c r="E37" s="238" t="s">
        <v>1024</v>
      </c>
      <c r="F37" s="234" t="s">
        <v>118</v>
      </c>
    </row>
    <row r="38" spans="1:7" ht="49.9" customHeight="1" x14ac:dyDescent="0.25">
      <c r="A38" s="120" t="s">
        <v>46</v>
      </c>
      <c r="B38" s="247">
        <v>245.8</v>
      </c>
      <c r="C38" s="247">
        <v>245.8</v>
      </c>
      <c r="D38" s="248" t="s">
        <v>1039</v>
      </c>
      <c r="E38" s="249">
        <v>17919</v>
      </c>
      <c r="F38" s="121" t="s">
        <v>1040</v>
      </c>
    </row>
    <row r="39" spans="1:7" s="85" customFormat="1" ht="45.75" customHeight="1" thickBot="1" x14ac:dyDescent="0.3">
      <c r="A39" s="135" t="s">
        <v>47</v>
      </c>
      <c r="B39" s="250">
        <v>120.252</v>
      </c>
      <c r="C39" s="250">
        <v>120.252</v>
      </c>
      <c r="D39" s="233" t="s">
        <v>730</v>
      </c>
      <c r="E39" s="136">
        <v>12787</v>
      </c>
      <c r="F39" s="241" t="s">
        <v>731</v>
      </c>
    </row>
    <row r="40" spans="1:7" ht="33" customHeight="1" x14ac:dyDescent="0.25">
      <c r="A40" s="788" t="s">
        <v>548</v>
      </c>
      <c r="B40" s="789"/>
      <c r="C40" s="789"/>
      <c r="D40" s="789"/>
      <c r="E40" s="789"/>
      <c r="F40" s="790"/>
    </row>
    <row r="41" spans="1:7" s="85" customFormat="1" ht="47.25" customHeight="1" x14ac:dyDescent="0.25">
      <c r="A41" s="120" t="s">
        <v>48</v>
      </c>
      <c r="B41" s="250">
        <v>5</v>
      </c>
      <c r="C41" s="250">
        <v>5</v>
      </c>
      <c r="D41" s="233" t="s">
        <v>726</v>
      </c>
      <c r="E41" s="252">
        <v>739</v>
      </c>
      <c r="F41" s="253" t="s">
        <v>727</v>
      </c>
    </row>
    <row r="42" spans="1:7" ht="46.5" customHeight="1" x14ac:dyDescent="0.25">
      <c r="A42" s="120" t="s">
        <v>49</v>
      </c>
      <c r="B42" s="254">
        <v>17.12</v>
      </c>
      <c r="C42" s="254">
        <v>17.12</v>
      </c>
      <c r="D42" s="252" t="s">
        <v>722</v>
      </c>
      <c r="E42" s="254">
        <v>1786</v>
      </c>
      <c r="F42" s="255" t="s">
        <v>1064</v>
      </c>
      <c r="G42" s="87"/>
    </row>
    <row r="43" spans="1:7" ht="44.25" customHeight="1" x14ac:dyDescent="0.25">
      <c r="A43" s="120" t="s">
        <v>50</v>
      </c>
      <c r="B43" s="250">
        <v>3</v>
      </c>
      <c r="C43" s="250">
        <v>3</v>
      </c>
      <c r="D43" s="233" t="s">
        <v>717</v>
      </c>
      <c r="E43" s="252">
        <v>278</v>
      </c>
      <c r="F43" s="253" t="s">
        <v>718</v>
      </c>
    </row>
    <row r="44" spans="1:7" ht="26.25" customHeight="1" x14ac:dyDescent="0.25">
      <c r="A44" s="120" t="s">
        <v>52</v>
      </c>
      <c r="B44" s="256">
        <v>98</v>
      </c>
      <c r="C44" s="256">
        <v>98</v>
      </c>
      <c r="D44" s="233"/>
      <c r="E44" s="256">
        <v>4533</v>
      </c>
      <c r="F44" s="253"/>
    </row>
    <row r="45" spans="1:7" s="85" customFormat="1" ht="36.75" customHeight="1" x14ac:dyDescent="0.25">
      <c r="A45" s="120" t="s">
        <v>54</v>
      </c>
      <c r="B45" s="785" t="s">
        <v>32</v>
      </c>
      <c r="C45" s="786"/>
      <c r="D45" s="786"/>
      <c r="E45" s="786"/>
      <c r="F45" s="787"/>
    </row>
    <row r="46" spans="1:7" ht="51.75" customHeight="1" x14ac:dyDescent="0.25">
      <c r="A46" s="120" t="s">
        <v>56</v>
      </c>
      <c r="B46" s="238">
        <v>345.46</v>
      </c>
      <c r="C46" s="238">
        <v>345.46</v>
      </c>
      <c r="D46" s="233" t="s">
        <v>697</v>
      </c>
      <c r="E46" s="238">
        <v>15098.71</v>
      </c>
      <c r="F46" s="234" t="s">
        <v>1073</v>
      </c>
    </row>
    <row r="47" spans="1:7" ht="24" customHeight="1" thickBot="1" x14ac:dyDescent="0.3">
      <c r="A47" s="120" t="s">
        <v>57</v>
      </c>
      <c r="B47" s="785" t="s">
        <v>32</v>
      </c>
      <c r="C47" s="786"/>
      <c r="D47" s="786"/>
      <c r="E47" s="786"/>
      <c r="F47" s="787"/>
    </row>
    <row r="48" spans="1:7" ht="29.25" customHeight="1" x14ac:dyDescent="0.25">
      <c r="A48" s="788" t="s">
        <v>549</v>
      </c>
      <c r="B48" s="789"/>
      <c r="C48" s="789"/>
      <c r="D48" s="789"/>
      <c r="E48" s="789"/>
      <c r="F48" s="790"/>
    </row>
    <row r="49" spans="1:6" ht="56.45" customHeight="1" x14ac:dyDescent="0.25">
      <c r="A49" s="121" t="s">
        <v>20</v>
      </c>
      <c r="B49" s="238">
        <v>62.027999999999999</v>
      </c>
      <c r="C49" s="238">
        <v>62.027999999999999</v>
      </c>
      <c r="D49" s="233" t="s">
        <v>110</v>
      </c>
      <c r="E49" s="121">
        <v>22923.72</v>
      </c>
      <c r="F49" s="242" t="s">
        <v>1083</v>
      </c>
    </row>
    <row r="50" spans="1:6" ht="22.5" customHeight="1" x14ac:dyDescent="0.25">
      <c r="A50" s="121" t="s">
        <v>30</v>
      </c>
      <c r="B50" s="785" t="s">
        <v>32</v>
      </c>
      <c r="C50" s="786"/>
      <c r="D50" s="786"/>
      <c r="E50" s="786"/>
      <c r="F50" s="787"/>
    </row>
    <row r="51" spans="1:6" ht="43.5" customHeight="1" x14ac:dyDescent="0.25">
      <c r="A51" s="121" t="s">
        <v>34</v>
      </c>
      <c r="B51" s="238">
        <v>43.64</v>
      </c>
      <c r="C51" s="238">
        <v>43.64</v>
      </c>
      <c r="D51" s="257" t="s">
        <v>1119</v>
      </c>
      <c r="E51" s="238">
        <v>4097.33</v>
      </c>
      <c r="F51" s="238" t="s">
        <v>309</v>
      </c>
    </row>
    <row r="52" spans="1:6" ht="18" customHeight="1" thickBot="1" x14ac:dyDescent="0.3">
      <c r="A52" s="136" t="s">
        <v>36</v>
      </c>
      <c r="B52" s="785" t="s">
        <v>32</v>
      </c>
      <c r="C52" s="786"/>
      <c r="D52" s="786"/>
      <c r="E52" s="786"/>
      <c r="F52" s="787"/>
    </row>
    <row r="53" spans="1:6" ht="32.25" customHeight="1" x14ac:dyDescent="0.25">
      <c r="A53" s="791" t="s">
        <v>542</v>
      </c>
      <c r="B53" s="789"/>
      <c r="C53" s="789"/>
      <c r="D53" s="789"/>
      <c r="E53" s="789"/>
      <c r="F53" s="790"/>
    </row>
    <row r="54" spans="1:6" s="80" customFormat="1" ht="52.5" customHeight="1" x14ac:dyDescent="0.25">
      <c r="A54" s="121" t="s">
        <v>51</v>
      </c>
      <c r="B54" s="238">
        <v>293.12599999999998</v>
      </c>
      <c r="C54" s="238">
        <v>293.12599999999998</v>
      </c>
      <c r="D54" s="233" t="s">
        <v>1068</v>
      </c>
      <c r="E54" s="121">
        <v>18314.71</v>
      </c>
      <c r="F54" s="234" t="s">
        <v>1069</v>
      </c>
    </row>
    <row r="55" spans="1:6" ht="52.5" customHeight="1" x14ac:dyDescent="0.25">
      <c r="A55" s="121" t="s">
        <v>53</v>
      </c>
      <c r="B55" s="238">
        <v>18.440000000000001</v>
      </c>
      <c r="C55" s="238">
        <v>18.440000000000001</v>
      </c>
      <c r="D55" s="233" t="s">
        <v>1152</v>
      </c>
      <c r="E55" s="238">
        <v>4579</v>
      </c>
      <c r="F55" s="234" t="s">
        <v>1153</v>
      </c>
    </row>
    <row r="56" spans="1:6" s="80" customFormat="1" ht="52.5" customHeight="1" x14ac:dyDescent="0.25">
      <c r="A56" s="121" t="s">
        <v>55</v>
      </c>
      <c r="B56" s="238">
        <v>4</v>
      </c>
      <c r="C56" s="238">
        <v>4</v>
      </c>
      <c r="D56" s="233" t="s">
        <v>121</v>
      </c>
      <c r="E56" s="121">
        <v>1000</v>
      </c>
      <c r="F56" s="234" t="s">
        <v>1157</v>
      </c>
    </row>
    <row r="57" spans="1:6" ht="52.5" customHeight="1" thickBot="1" x14ac:dyDescent="0.3">
      <c r="A57" s="129" t="s">
        <v>58</v>
      </c>
      <c r="B57" s="239">
        <v>806</v>
      </c>
      <c r="C57" s="239">
        <v>806</v>
      </c>
      <c r="D57" s="240" t="s">
        <v>1159</v>
      </c>
      <c r="E57" s="129">
        <v>53179</v>
      </c>
      <c r="F57" s="241" t="s">
        <v>1160</v>
      </c>
    </row>
    <row r="58" spans="1:6" ht="23.25" customHeight="1" x14ac:dyDescent="0.25">
      <c r="A58" s="788" t="s">
        <v>543</v>
      </c>
      <c r="B58" s="789"/>
      <c r="C58" s="789"/>
      <c r="D58" s="789"/>
      <c r="E58" s="789"/>
      <c r="F58" s="790"/>
    </row>
    <row r="59" spans="1:6" ht="59.25" customHeight="1" x14ac:dyDescent="0.25">
      <c r="A59" s="120" t="s">
        <v>59</v>
      </c>
      <c r="B59" s="238">
        <v>71.64</v>
      </c>
      <c r="C59" s="238">
        <v>71.64</v>
      </c>
      <c r="D59" s="233" t="s">
        <v>1164</v>
      </c>
      <c r="E59" s="121">
        <v>9298.2999999999993</v>
      </c>
      <c r="F59" s="234" t="s">
        <v>640</v>
      </c>
    </row>
    <row r="60" spans="1:6" ht="48.75" customHeight="1" x14ac:dyDescent="0.25">
      <c r="A60" s="120" t="s">
        <v>60</v>
      </c>
      <c r="B60" s="257">
        <v>25.78</v>
      </c>
      <c r="C60" s="257">
        <v>25.78</v>
      </c>
      <c r="D60" s="257" t="s">
        <v>498</v>
      </c>
      <c r="E60" s="257" t="s">
        <v>498</v>
      </c>
      <c r="F60" s="257" t="s">
        <v>1183</v>
      </c>
    </row>
    <row r="61" spans="1:6" ht="36" customHeight="1" x14ac:dyDescent="0.25">
      <c r="A61" s="120" t="s">
        <v>61</v>
      </c>
      <c r="B61" s="238">
        <v>62.76</v>
      </c>
      <c r="C61" s="258">
        <v>62.76</v>
      </c>
      <c r="D61" s="233" t="s">
        <v>636</v>
      </c>
      <c r="E61" s="259">
        <v>5000</v>
      </c>
      <c r="F61" s="234" t="s">
        <v>122</v>
      </c>
    </row>
    <row r="62" spans="1:6" ht="47.25" customHeight="1" x14ac:dyDescent="0.25">
      <c r="A62" s="120" t="s">
        <v>62</v>
      </c>
      <c r="B62" s="260">
        <v>309.52499999999998</v>
      </c>
      <c r="C62" s="260">
        <v>309.52499999999998</v>
      </c>
      <c r="D62" s="233" t="s">
        <v>717</v>
      </c>
      <c r="E62" s="261">
        <v>9096.77</v>
      </c>
      <c r="F62" s="262" t="s">
        <v>123</v>
      </c>
    </row>
    <row r="63" spans="1:6" ht="94.5" customHeight="1" x14ac:dyDescent="0.25">
      <c r="A63" s="120" t="s">
        <v>63</v>
      </c>
      <c r="B63" s="263">
        <v>25.07</v>
      </c>
      <c r="C63" s="264">
        <v>25.07</v>
      </c>
      <c r="D63" s="233" t="s">
        <v>580</v>
      </c>
      <c r="E63" s="261">
        <v>6293.82</v>
      </c>
      <c r="F63" s="265" t="s">
        <v>1205</v>
      </c>
    </row>
    <row r="64" spans="1:6" ht="49.5" customHeight="1" thickBot="1" x14ac:dyDescent="0.3">
      <c r="A64" s="128" t="s">
        <v>64</v>
      </c>
      <c r="B64" s="239">
        <v>215</v>
      </c>
      <c r="C64" s="239">
        <v>215</v>
      </c>
      <c r="D64" s="233" t="s">
        <v>632</v>
      </c>
      <c r="E64" s="266">
        <v>15908</v>
      </c>
      <c r="F64" s="241" t="s">
        <v>633</v>
      </c>
    </row>
    <row r="65" spans="1:6" ht="31.5" customHeight="1" x14ac:dyDescent="0.25">
      <c r="A65" s="788" t="s">
        <v>544</v>
      </c>
      <c r="B65" s="789"/>
      <c r="C65" s="789"/>
      <c r="D65" s="789"/>
      <c r="E65" s="789"/>
      <c r="F65" s="790"/>
    </row>
    <row r="66" spans="1:6" s="85" customFormat="1" ht="41.25" customHeight="1" x14ac:dyDescent="0.25">
      <c r="A66" s="120" t="s">
        <v>65</v>
      </c>
      <c r="B66" s="238">
        <v>773</v>
      </c>
      <c r="C66" s="238">
        <v>773</v>
      </c>
      <c r="D66" s="233" t="s">
        <v>124</v>
      </c>
      <c r="E66" s="261" t="s">
        <v>1217</v>
      </c>
      <c r="F66" s="234" t="s">
        <v>1218</v>
      </c>
    </row>
    <row r="67" spans="1:6" ht="91.15" customHeight="1" x14ac:dyDescent="0.25">
      <c r="A67" s="549" t="s">
        <v>66</v>
      </c>
      <c r="B67" s="595">
        <v>200.58999999999997</v>
      </c>
      <c r="C67" s="595">
        <v>200.58999999999997</v>
      </c>
      <c r="D67" s="596" t="s">
        <v>621</v>
      </c>
      <c r="E67" s="550">
        <v>181146.58000000002</v>
      </c>
      <c r="F67" s="597" t="s">
        <v>622</v>
      </c>
    </row>
    <row r="68" spans="1:6" ht="54.75" customHeight="1" x14ac:dyDescent="0.25">
      <c r="A68" s="121" t="s">
        <v>67</v>
      </c>
      <c r="B68" s="238">
        <v>83</v>
      </c>
      <c r="C68" s="238">
        <v>79.5</v>
      </c>
      <c r="D68" s="238" t="s">
        <v>1234</v>
      </c>
      <c r="E68" s="238">
        <v>11314.2</v>
      </c>
      <c r="F68" s="238" t="s">
        <v>1235</v>
      </c>
    </row>
    <row r="69" spans="1:6" ht="57" customHeight="1" x14ac:dyDescent="0.25">
      <c r="A69" s="120" t="s">
        <v>68</v>
      </c>
      <c r="B69" s="238">
        <v>210</v>
      </c>
      <c r="C69" s="238">
        <v>173.4</v>
      </c>
      <c r="D69" s="233" t="s">
        <v>618</v>
      </c>
      <c r="E69" s="267">
        <v>22757</v>
      </c>
      <c r="F69" s="234" t="s">
        <v>1241</v>
      </c>
    </row>
    <row r="70" spans="1:6" ht="47.25" customHeight="1" x14ac:dyDescent="0.25">
      <c r="A70" s="120" t="s">
        <v>69</v>
      </c>
      <c r="B70" s="785" t="s">
        <v>1249</v>
      </c>
      <c r="C70" s="786"/>
      <c r="D70" s="786"/>
      <c r="E70" s="786"/>
      <c r="F70" s="787"/>
    </row>
    <row r="71" spans="1:6" ht="51.75" customHeight="1" x14ac:dyDescent="0.25">
      <c r="A71" s="120" t="s">
        <v>70</v>
      </c>
      <c r="B71" s="268">
        <v>52.56</v>
      </c>
      <c r="C71" s="268">
        <v>52.56</v>
      </c>
      <c r="D71" s="268" t="s">
        <v>580</v>
      </c>
      <c r="E71" s="269">
        <v>10709</v>
      </c>
      <c r="F71" s="268" t="s">
        <v>1258</v>
      </c>
    </row>
    <row r="72" spans="1:6" ht="49.5" customHeight="1" x14ac:dyDescent="0.25">
      <c r="A72" s="120" t="s">
        <v>71</v>
      </c>
      <c r="B72" s="121" t="s">
        <v>1263</v>
      </c>
      <c r="C72" s="121" t="s">
        <v>1263</v>
      </c>
      <c r="D72" s="233" t="s">
        <v>125</v>
      </c>
      <c r="E72" s="121">
        <v>114115.61</v>
      </c>
      <c r="F72" s="270" t="s">
        <v>1264</v>
      </c>
    </row>
    <row r="73" spans="1:6" ht="49.5" customHeight="1" thickBot="1" x14ac:dyDescent="0.3">
      <c r="A73" s="128" t="s">
        <v>72</v>
      </c>
      <c r="B73" s="239">
        <v>261.27</v>
      </c>
      <c r="C73" s="239">
        <v>261.27</v>
      </c>
      <c r="D73" s="240" t="s">
        <v>1276</v>
      </c>
      <c r="E73" s="123">
        <v>24559.58</v>
      </c>
      <c r="F73" s="241" t="s">
        <v>1277</v>
      </c>
    </row>
    <row r="74" spans="1:6" ht="24" customHeight="1" thickBot="1" x14ac:dyDescent="0.3">
      <c r="A74" s="9"/>
      <c r="B74" s="41"/>
      <c r="C74" s="41"/>
      <c r="D74" s="41"/>
      <c r="E74" s="41"/>
      <c r="F74" s="47"/>
    </row>
    <row r="75" spans="1:6" x14ac:dyDescent="0.25">
      <c r="A75" s="42"/>
      <c r="B75" s="42"/>
      <c r="C75" s="42"/>
      <c r="D75" s="42"/>
      <c r="E75" s="42"/>
      <c r="F75" s="42"/>
    </row>
    <row r="76" spans="1:6" x14ac:dyDescent="0.25">
      <c r="A76" s="42"/>
      <c r="B76" s="42"/>
      <c r="C76" s="42"/>
      <c r="D76" s="42"/>
      <c r="E76" s="42"/>
      <c r="F76" s="42"/>
    </row>
  </sheetData>
  <mergeCells count="20">
    <mergeCell ref="A4:F4"/>
    <mergeCell ref="A12:F12"/>
    <mergeCell ref="A40:F40"/>
    <mergeCell ref="A1:F1"/>
    <mergeCell ref="B6:F6"/>
    <mergeCell ref="B17:F17"/>
    <mergeCell ref="A27:F27"/>
    <mergeCell ref="A19:F19"/>
    <mergeCell ref="A33:F33"/>
    <mergeCell ref="B70:F70"/>
    <mergeCell ref="B45:F45"/>
    <mergeCell ref="B52:F52"/>
    <mergeCell ref="B50:F50"/>
    <mergeCell ref="B28:F28"/>
    <mergeCell ref="B29:F29"/>
    <mergeCell ref="B47:F47"/>
    <mergeCell ref="A48:F48"/>
    <mergeCell ref="A53:F53"/>
    <mergeCell ref="A65:F65"/>
    <mergeCell ref="A58:F58"/>
  </mergeCells>
  <pageMargins left="0.7" right="0.7" top="0.75" bottom="0.75" header="0.3" footer="0.3"/>
  <pageSetup paperSize="9" orientation="portrait"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8"/>
  <sheetViews>
    <sheetView zoomScale="60" zoomScaleNormal="60" workbookViewId="0">
      <pane xSplit="1" ySplit="4" topLeftCell="B5" activePane="bottomRight" state="frozen"/>
      <selection pane="topRight" activeCell="B1" sqref="B1"/>
      <selection pane="bottomLeft" activeCell="A5" sqref="A5"/>
      <selection pane="bottomRight" activeCell="C22" sqref="C22"/>
    </sheetView>
  </sheetViews>
  <sheetFormatPr defaultRowHeight="15.75" x14ac:dyDescent="0.25"/>
  <cols>
    <col min="1" max="1" width="15.375" customWidth="1"/>
    <col min="2" max="2" width="10.875" customWidth="1"/>
    <col min="3" max="3" width="67" customWidth="1"/>
    <col min="4" max="13" width="10.875" customWidth="1"/>
    <col min="14" max="14" width="31.25" customWidth="1"/>
  </cols>
  <sheetData>
    <row r="1" spans="1:14" x14ac:dyDescent="0.25">
      <c r="A1" s="804" t="s">
        <v>126</v>
      </c>
      <c r="B1" s="804"/>
      <c r="C1" s="804"/>
      <c r="D1" s="804"/>
      <c r="E1" s="804"/>
      <c r="F1" s="804"/>
      <c r="G1" s="804"/>
      <c r="H1" s="804"/>
      <c r="I1" s="804"/>
      <c r="J1" s="804"/>
      <c r="K1" s="804"/>
      <c r="L1" s="804"/>
      <c r="M1" s="804"/>
      <c r="N1" s="804"/>
    </row>
    <row r="2" spans="1:14" ht="16.5" thickBot="1" x14ac:dyDescent="0.3">
      <c r="A2" s="32"/>
      <c r="B2" s="27"/>
      <c r="C2" s="48"/>
      <c r="D2" s="44"/>
      <c r="E2" s="44"/>
      <c r="F2" s="44"/>
      <c r="G2" s="44"/>
      <c r="H2" s="44"/>
      <c r="I2" s="44"/>
      <c r="J2" s="44"/>
      <c r="K2" s="44"/>
      <c r="L2" s="44"/>
      <c r="M2" s="44"/>
      <c r="N2" s="44"/>
    </row>
    <row r="3" spans="1:14" ht="28.5" customHeight="1" x14ac:dyDescent="0.25">
      <c r="A3" s="757" t="s">
        <v>1</v>
      </c>
      <c r="B3" s="781" t="s">
        <v>127</v>
      </c>
      <c r="C3" s="101" t="s">
        <v>128</v>
      </c>
      <c r="D3" s="781" t="s">
        <v>129</v>
      </c>
      <c r="E3" s="781"/>
      <c r="F3" s="781"/>
      <c r="G3" s="781"/>
      <c r="H3" s="781"/>
      <c r="I3" s="781"/>
      <c r="J3" s="781"/>
      <c r="K3" s="781"/>
      <c r="L3" s="781"/>
      <c r="M3" s="781"/>
      <c r="N3" s="782"/>
    </row>
    <row r="4" spans="1:14" ht="79.5" customHeight="1" x14ac:dyDescent="0.25">
      <c r="A4" s="805"/>
      <c r="B4" s="806"/>
      <c r="C4" s="607" t="s">
        <v>130</v>
      </c>
      <c r="D4" s="111" t="s">
        <v>131</v>
      </c>
      <c r="E4" s="111" t="s">
        <v>132</v>
      </c>
      <c r="F4" s="111" t="s">
        <v>133</v>
      </c>
      <c r="G4" s="111" t="s">
        <v>134</v>
      </c>
      <c r="H4" s="111" t="s">
        <v>135</v>
      </c>
      <c r="I4" s="111" t="s">
        <v>136</v>
      </c>
      <c r="J4" s="111" t="s">
        <v>137</v>
      </c>
      <c r="K4" s="111" t="s">
        <v>138</v>
      </c>
      <c r="L4" s="111" t="s">
        <v>139</v>
      </c>
      <c r="M4" s="111" t="s">
        <v>140</v>
      </c>
      <c r="N4" s="608" t="s">
        <v>141</v>
      </c>
    </row>
    <row r="5" spans="1:14" ht="25.15" customHeight="1" x14ac:dyDescent="0.25">
      <c r="A5" s="801" t="s">
        <v>540</v>
      </c>
      <c r="B5" s="802"/>
      <c r="C5" s="802"/>
      <c r="D5" s="802"/>
      <c r="E5" s="802"/>
      <c r="F5" s="802"/>
      <c r="G5" s="802"/>
      <c r="H5" s="802"/>
      <c r="I5" s="802"/>
      <c r="J5" s="802"/>
      <c r="K5" s="802"/>
      <c r="L5" s="802"/>
      <c r="M5" s="802"/>
      <c r="N5" s="803"/>
    </row>
    <row r="6" spans="1:14" ht="25.15" customHeight="1" x14ac:dyDescent="0.25">
      <c r="A6" s="800" t="s">
        <v>142</v>
      </c>
      <c r="B6" s="527" t="s">
        <v>143</v>
      </c>
      <c r="C6" s="612" t="s">
        <v>144</v>
      </c>
      <c r="D6" s="200"/>
      <c r="E6" s="200"/>
      <c r="F6" s="200">
        <v>1</v>
      </c>
      <c r="G6" s="200">
        <v>1</v>
      </c>
      <c r="H6" s="200">
        <v>1</v>
      </c>
      <c r="I6" s="200">
        <v>1</v>
      </c>
      <c r="J6" s="200">
        <v>1</v>
      </c>
      <c r="K6" s="200">
        <v>1</v>
      </c>
      <c r="L6" s="200">
        <v>1</v>
      </c>
      <c r="M6" s="200">
        <v>1</v>
      </c>
      <c r="N6" s="200">
        <v>1</v>
      </c>
    </row>
    <row r="7" spans="1:14" ht="25.15" customHeight="1" x14ac:dyDescent="0.25">
      <c r="A7" s="800"/>
      <c r="B7" s="527" t="s">
        <v>143</v>
      </c>
      <c r="C7" s="612" t="s">
        <v>145</v>
      </c>
      <c r="D7" s="200"/>
      <c r="E7" s="200">
        <v>1</v>
      </c>
      <c r="F7" s="200">
        <v>1</v>
      </c>
      <c r="G7" s="200">
        <v>1</v>
      </c>
      <c r="H7" s="200">
        <v>1</v>
      </c>
      <c r="I7" s="200">
        <v>1</v>
      </c>
      <c r="J7" s="200">
        <v>1</v>
      </c>
      <c r="K7" s="200">
        <v>1</v>
      </c>
      <c r="L7" s="200">
        <v>1</v>
      </c>
      <c r="M7" s="200">
        <v>1</v>
      </c>
      <c r="N7" s="200">
        <v>1</v>
      </c>
    </row>
    <row r="8" spans="1:14" ht="25.15" customHeight="1" x14ac:dyDescent="0.25">
      <c r="A8" s="807" t="s">
        <v>1293</v>
      </c>
      <c r="B8" s="550" t="s">
        <v>143</v>
      </c>
      <c r="C8" s="617" t="s">
        <v>147</v>
      </c>
      <c r="D8" s="550"/>
      <c r="E8" s="550">
        <v>1</v>
      </c>
      <c r="F8" s="550">
        <v>1</v>
      </c>
      <c r="G8" s="550">
        <v>1</v>
      </c>
      <c r="H8" s="550">
        <v>1</v>
      </c>
      <c r="I8" s="550">
        <v>1</v>
      </c>
      <c r="J8" s="550">
        <v>1</v>
      </c>
      <c r="K8" s="550">
        <v>1</v>
      </c>
      <c r="L8" s="550">
        <v>1</v>
      </c>
      <c r="M8" s="550">
        <v>1</v>
      </c>
      <c r="N8" s="550"/>
    </row>
    <row r="9" spans="1:14" ht="25.15" customHeight="1" x14ac:dyDescent="0.25">
      <c r="A9" s="807"/>
      <c r="B9" s="550" t="s">
        <v>143</v>
      </c>
      <c r="C9" s="617" t="s">
        <v>148</v>
      </c>
      <c r="D9" s="550"/>
      <c r="E9" s="550">
        <v>1</v>
      </c>
      <c r="F9" s="550">
        <v>1</v>
      </c>
      <c r="G9" s="550">
        <v>1</v>
      </c>
      <c r="H9" s="550">
        <v>1</v>
      </c>
      <c r="I9" s="550">
        <v>1</v>
      </c>
      <c r="J9" s="550">
        <v>1</v>
      </c>
      <c r="K9" s="550">
        <v>1</v>
      </c>
      <c r="L9" s="550">
        <v>1</v>
      </c>
      <c r="M9" s="550">
        <v>1</v>
      </c>
      <c r="N9" s="550"/>
    </row>
    <row r="10" spans="1:14" ht="25.15" customHeight="1" x14ac:dyDescent="0.25">
      <c r="A10" s="807"/>
      <c r="B10" s="550" t="s">
        <v>143</v>
      </c>
      <c r="C10" s="617" t="s">
        <v>149</v>
      </c>
      <c r="D10" s="550"/>
      <c r="E10" s="550">
        <v>1</v>
      </c>
      <c r="F10" s="550">
        <v>1</v>
      </c>
      <c r="G10" s="550">
        <v>1</v>
      </c>
      <c r="H10" s="550">
        <v>1</v>
      </c>
      <c r="I10" s="550">
        <v>1</v>
      </c>
      <c r="J10" s="550">
        <v>1</v>
      </c>
      <c r="K10" s="550">
        <v>1</v>
      </c>
      <c r="L10" s="550">
        <v>1</v>
      </c>
      <c r="M10" s="550">
        <v>1</v>
      </c>
      <c r="N10" s="550"/>
    </row>
    <row r="11" spans="1:14" ht="25.15" customHeight="1" x14ac:dyDescent="0.25">
      <c r="A11" s="604" t="s">
        <v>1316</v>
      </c>
      <c r="B11" s="550" t="s">
        <v>143</v>
      </c>
      <c r="C11" s="617" t="s">
        <v>787</v>
      </c>
      <c r="D11" s="550">
        <v>1</v>
      </c>
      <c r="E11" s="609"/>
      <c r="F11" s="609"/>
      <c r="G11" s="609">
        <v>1</v>
      </c>
      <c r="H11" s="609">
        <v>1</v>
      </c>
      <c r="I11" s="609">
        <v>1</v>
      </c>
      <c r="J11" s="609">
        <v>1</v>
      </c>
      <c r="K11" s="609">
        <v>1</v>
      </c>
      <c r="L11" s="609">
        <v>1</v>
      </c>
      <c r="M11" s="609">
        <v>1</v>
      </c>
      <c r="N11" s="550">
        <v>1</v>
      </c>
    </row>
    <row r="12" spans="1:14" ht="25.15" customHeight="1" x14ac:dyDescent="0.25">
      <c r="A12" s="800" t="s">
        <v>80</v>
      </c>
      <c r="B12" s="527" t="s">
        <v>143</v>
      </c>
      <c r="C12" s="612" t="s">
        <v>150</v>
      </c>
      <c r="D12" s="200">
        <v>0</v>
      </c>
      <c r="E12" s="200">
        <v>1</v>
      </c>
      <c r="F12" s="200">
        <v>1</v>
      </c>
      <c r="G12" s="200">
        <v>1</v>
      </c>
      <c r="H12" s="200">
        <v>1</v>
      </c>
      <c r="I12" s="200">
        <v>1</v>
      </c>
      <c r="J12" s="200">
        <v>1</v>
      </c>
      <c r="K12" s="200">
        <v>1</v>
      </c>
      <c r="L12" s="200">
        <v>1</v>
      </c>
      <c r="M12" s="200"/>
      <c r="N12" s="200"/>
    </row>
    <row r="13" spans="1:14" ht="25.15" customHeight="1" x14ac:dyDescent="0.25">
      <c r="A13" s="800"/>
      <c r="B13" s="527" t="s">
        <v>143</v>
      </c>
      <c r="C13" s="612" t="s">
        <v>151</v>
      </c>
      <c r="D13" s="200">
        <v>0</v>
      </c>
      <c r="E13" s="200">
        <v>1</v>
      </c>
      <c r="F13" s="200">
        <v>1</v>
      </c>
      <c r="G13" s="200">
        <v>1</v>
      </c>
      <c r="H13" s="200">
        <v>1</v>
      </c>
      <c r="I13" s="200">
        <v>1</v>
      </c>
      <c r="J13" s="200">
        <v>1</v>
      </c>
      <c r="K13" s="200">
        <v>1</v>
      </c>
      <c r="L13" s="200">
        <v>1</v>
      </c>
      <c r="M13" s="200"/>
      <c r="N13" s="200"/>
    </row>
    <row r="14" spans="1:14" ht="25.15" customHeight="1" x14ac:dyDescent="0.25">
      <c r="A14" s="800"/>
      <c r="B14" s="527" t="s">
        <v>143</v>
      </c>
      <c r="C14" s="612" t="s">
        <v>152</v>
      </c>
      <c r="D14" s="200">
        <v>0</v>
      </c>
      <c r="E14" s="200">
        <v>0</v>
      </c>
      <c r="F14" s="200">
        <v>1</v>
      </c>
      <c r="G14" s="200">
        <v>0</v>
      </c>
      <c r="H14" s="200">
        <v>0</v>
      </c>
      <c r="I14" s="200">
        <v>0</v>
      </c>
      <c r="J14" s="200">
        <v>1</v>
      </c>
      <c r="K14" s="200">
        <v>1</v>
      </c>
      <c r="L14" s="200">
        <v>1</v>
      </c>
      <c r="M14" s="200"/>
      <c r="N14" s="200"/>
    </row>
    <row r="15" spans="1:14" s="80" customFormat="1" ht="25.15" customHeight="1" x14ac:dyDescent="0.25">
      <c r="A15" s="800"/>
      <c r="B15" s="527" t="s">
        <v>143</v>
      </c>
      <c r="C15" s="612" t="s">
        <v>153</v>
      </c>
      <c r="D15" s="200">
        <v>0</v>
      </c>
      <c r="E15" s="200">
        <v>0</v>
      </c>
      <c r="F15" s="200">
        <v>1</v>
      </c>
      <c r="G15" s="200">
        <v>0</v>
      </c>
      <c r="H15" s="200">
        <v>0</v>
      </c>
      <c r="I15" s="200">
        <v>0</v>
      </c>
      <c r="J15" s="200">
        <v>1</v>
      </c>
      <c r="K15" s="200">
        <v>1</v>
      </c>
      <c r="L15" s="200">
        <v>1</v>
      </c>
      <c r="M15" s="200"/>
      <c r="N15" s="200"/>
    </row>
    <row r="16" spans="1:14" ht="25.15" customHeight="1" x14ac:dyDescent="0.25">
      <c r="A16" s="800"/>
      <c r="B16" s="527" t="s">
        <v>143</v>
      </c>
      <c r="C16" s="612" t="s">
        <v>154</v>
      </c>
      <c r="D16" s="200">
        <v>0</v>
      </c>
      <c r="E16" s="200">
        <v>0</v>
      </c>
      <c r="F16" s="200">
        <v>1</v>
      </c>
      <c r="G16" s="200">
        <v>0</v>
      </c>
      <c r="H16" s="200">
        <v>0</v>
      </c>
      <c r="I16" s="200">
        <v>0</v>
      </c>
      <c r="J16" s="200">
        <v>1</v>
      </c>
      <c r="K16" s="200">
        <v>1</v>
      </c>
      <c r="L16" s="200">
        <v>1</v>
      </c>
      <c r="M16" s="200"/>
      <c r="N16" s="200"/>
    </row>
    <row r="17" spans="1:14" ht="25.15" customHeight="1" x14ac:dyDescent="0.25">
      <c r="A17" s="800"/>
      <c r="B17" s="527" t="s">
        <v>143</v>
      </c>
      <c r="C17" s="612" t="s">
        <v>152</v>
      </c>
      <c r="D17" s="200">
        <v>0</v>
      </c>
      <c r="E17" s="200">
        <v>0</v>
      </c>
      <c r="F17" s="200">
        <v>1</v>
      </c>
      <c r="G17" s="200">
        <v>0</v>
      </c>
      <c r="H17" s="200">
        <v>0</v>
      </c>
      <c r="I17" s="200">
        <v>0</v>
      </c>
      <c r="J17" s="200">
        <v>1</v>
      </c>
      <c r="K17" s="200">
        <v>1</v>
      </c>
      <c r="L17" s="200">
        <v>1</v>
      </c>
      <c r="M17" s="200"/>
      <c r="N17" s="200"/>
    </row>
    <row r="18" spans="1:14" ht="25.15" customHeight="1" x14ac:dyDescent="0.25">
      <c r="A18" s="800"/>
      <c r="B18" s="527" t="s">
        <v>143</v>
      </c>
      <c r="C18" s="612" t="s">
        <v>155</v>
      </c>
      <c r="D18" s="200">
        <v>0</v>
      </c>
      <c r="E18" s="200">
        <v>0</v>
      </c>
      <c r="F18" s="200">
        <v>1</v>
      </c>
      <c r="G18" s="200">
        <v>0</v>
      </c>
      <c r="H18" s="200">
        <v>0</v>
      </c>
      <c r="I18" s="200">
        <v>0</v>
      </c>
      <c r="J18" s="200">
        <v>1</v>
      </c>
      <c r="K18" s="200">
        <v>1</v>
      </c>
      <c r="L18" s="200">
        <v>1</v>
      </c>
      <c r="M18" s="200"/>
      <c r="N18" s="200"/>
    </row>
    <row r="19" spans="1:14" ht="25.15" customHeight="1" x14ac:dyDescent="0.25">
      <c r="A19" s="800"/>
      <c r="B19" s="527" t="s">
        <v>143</v>
      </c>
      <c r="C19" s="612" t="s">
        <v>156</v>
      </c>
      <c r="D19" s="200">
        <v>0</v>
      </c>
      <c r="E19" s="200">
        <v>0</v>
      </c>
      <c r="F19" s="200">
        <v>1</v>
      </c>
      <c r="G19" s="200">
        <v>0</v>
      </c>
      <c r="H19" s="200">
        <v>0</v>
      </c>
      <c r="I19" s="200">
        <v>0</v>
      </c>
      <c r="J19" s="200">
        <v>1</v>
      </c>
      <c r="K19" s="200">
        <v>1</v>
      </c>
      <c r="L19" s="200">
        <v>1</v>
      </c>
      <c r="M19" s="200"/>
      <c r="N19" s="200"/>
    </row>
    <row r="20" spans="1:14" ht="25.15" customHeight="1" x14ac:dyDescent="0.25">
      <c r="A20" s="800"/>
      <c r="B20" s="527" t="s">
        <v>143</v>
      </c>
      <c r="C20" s="612" t="s">
        <v>157</v>
      </c>
      <c r="D20" s="200">
        <v>0</v>
      </c>
      <c r="E20" s="200">
        <v>0</v>
      </c>
      <c r="F20" s="200">
        <v>1</v>
      </c>
      <c r="G20" s="200">
        <v>0</v>
      </c>
      <c r="H20" s="200">
        <v>0</v>
      </c>
      <c r="I20" s="200">
        <v>0</v>
      </c>
      <c r="J20" s="200">
        <v>1</v>
      </c>
      <c r="K20" s="200">
        <v>1</v>
      </c>
      <c r="L20" s="200">
        <v>1</v>
      </c>
      <c r="M20" s="200"/>
      <c r="N20" s="200"/>
    </row>
    <row r="21" spans="1:14" ht="25.15" customHeight="1" x14ac:dyDescent="0.25">
      <c r="A21" s="800"/>
      <c r="B21" s="527" t="s">
        <v>143</v>
      </c>
      <c r="C21" s="612" t="s">
        <v>158</v>
      </c>
      <c r="D21" s="200">
        <v>0</v>
      </c>
      <c r="E21" s="200">
        <v>0</v>
      </c>
      <c r="F21" s="200">
        <v>1</v>
      </c>
      <c r="G21" s="200">
        <v>0</v>
      </c>
      <c r="H21" s="200">
        <v>0</v>
      </c>
      <c r="I21" s="200">
        <v>0</v>
      </c>
      <c r="J21" s="200">
        <v>1</v>
      </c>
      <c r="K21" s="200">
        <v>1</v>
      </c>
      <c r="L21" s="200">
        <v>1</v>
      </c>
      <c r="M21" s="200"/>
      <c r="N21" s="200"/>
    </row>
    <row r="22" spans="1:14" ht="25.15" customHeight="1" x14ac:dyDescent="0.25">
      <c r="A22" s="800"/>
      <c r="B22" s="527" t="s">
        <v>143</v>
      </c>
      <c r="C22" s="612" t="s">
        <v>159</v>
      </c>
      <c r="D22" s="200">
        <v>0</v>
      </c>
      <c r="E22" s="200">
        <v>0</v>
      </c>
      <c r="F22" s="200">
        <v>1</v>
      </c>
      <c r="G22" s="200">
        <v>0</v>
      </c>
      <c r="H22" s="200">
        <v>0</v>
      </c>
      <c r="I22" s="200">
        <v>0</v>
      </c>
      <c r="J22" s="200">
        <v>1</v>
      </c>
      <c r="K22" s="200">
        <v>1</v>
      </c>
      <c r="L22" s="200">
        <v>1</v>
      </c>
      <c r="M22" s="200"/>
      <c r="N22" s="200"/>
    </row>
    <row r="23" spans="1:14" ht="25.15" customHeight="1" x14ac:dyDescent="0.25">
      <c r="A23" s="800" t="s">
        <v>160</v>
      </c>
      <c r="B23" s="527" t="s">
        <v>143</v>
      </c>
      <c r="C23" s="612" t="s">
        <v>161</v>
      </c>
      <c r="D23" s="200"/>
      <c r="E23" s="200">
        <v>1</v>
      </c>
      <c r="F23" s="200">
        <v>1</v>
      </c>
      <c r="G23" s="200">
        <v>1</v>
      </c>
      <c r="H23" s="200">
        <v>1</v>
      </c>
      <c r="I23" s="200">
        <v>1</v>
      </c>
      <c r="J23" s="200">
        <v>1</v>
      </c>
      <c r="K23" s="200">
        <v>1</v>
      </c>
      <c r="L23" s="200">
        <v>1</v>
      </c>
      <c r="M23" s="200">
        <v>1</v>
      </c>
      <c r="N23" s="200"/>
    </row>
    <row r="24" spans="1:14" ht="25.15" customHeight="1" x14ac:dyDescent="0.25">
      <c r="A24" s="800"/>
      <c r="B24" s="527" t="s">
        <v>143</v>
      </c>
      <c r="C24" s="612" t="s">
        <v>162</v>
      </c>
      <c r="D24" s="200"/>
      <c r="E24" s="200">
        <v>1</v>
      </c>
      <c r="F24" s="200">
        <v>1</v>
      </c>
      <c r="G24" s="200">
        <v>1</v>
      </c>
      <c r="H24" s="200">
        <v>1</v>
      </c>
      <c r="I24" s="200">
        <v>1</v>
      </c>
      <c r="J24" s="200">
        <v>1</v>
      </c>
      <c r="K24" s="200">
        <v>1</v>
      </c>
      <c r="L24" s="200">
        <v>1</v>
      </c>
      <c r="M24" s="200">
        <v>1</v>
      </c>
      <c r="N24" s="200"/>
    </row>
    <row r="25" spans="1:14" ht="25.15" customHeight="1" x14ac:dyDescent="0.25">
      <c r="A25" s="800" t="s">
        <v>17</v>
      </c>
      <c r="B25" s="527" t="s">
        <v>143</v>
      </c>
      <c r="C25" s="612" t="s">
        <v>163</v>
      </c>
      <c r="D25" s="527"/>
      <c r="E25" s="200">
        <v>1</v>
      </c>
      <c r="F25" s="200">
        <v>1</v>
      </c>
      <c r="G25" s="200">
        <v>1</v>
      </c>
      <c r="H25" s="200">
        <v>1</v>
      </c>
      <c r="I25" s="200">
        <v>1</v>
      </c>
      <c r="J25" s="200">
        <v>1</v>
      </c>
      <c r="K25" s="200">
        <v>1</v>
      </c>
      <c r="L25" s="200">
        <v>1</v>
      </c>
      <c r="M25" s="200">
        <v>1</v>
      </c>
      <c r="N25" s="527"/>
    </row>
    <row r="26" spans="1:14" ht="25.15" customHeight="1" x14ac:dyDescent="0.25">
      <c r="A26" s="800"/>
      <c r="B26" s="527" t="s">
        <v>143</v>
      </c>
      <c r="C26" s="612" t="s">
        <v>164</v>
      </c>
      <c r="D26" s="527"/>
      <c r="E26" s="200">
        <v>1</v>
      </c>
      <c r="F26" s="200">
        <v>1</v>
      </c>
      <c r="G26" s="200">
        <v>1</v>
      </c>
      <c r="H26" s="200">
        <v>1</v>
      </c>
      <c r="I26" s="200">
        <v>1</v>
      </c>
      <c r="J26" s="200">
        <v>1</v>
      </c>
      <c r="K26" s="200">
        <v>1</v>
      </c>
      <c r="L26" s="200">
        <v>1</v>
      </c>
      <c r="M26" s="200">
        <v>1</v>
      </c>
      <c r="N26" s="527"/>
    </row>
    <row r="27" spans="1:14" ht="25.15" customHeight="1" x14ac:dyDescent="0.25">
      <c r="A27" s="800"/>
      <c r="B27" s="527" t="s">
        <v>143</v>
      </c>
      <c r="C27" s="612" t="s">
        <v>165</v>
      </c>
      <c r="D27" s="527"/>
      <c r="E27" s="200">
        <v>1</v>
      </c>
      <c r="F27" s="200">
        <v>1</v>
      </c>
      <c r="G27" s="200">
        <v>1</v>
      </c>
      <c r="H27" s="200">
        <v>1</v>
      </c>
      <c r="I27" s="200">
        <v>1</v>
      </c>
      <c r="J27" s="200">
        <v>1</v>
      </c>
      <c r="K27" s="200">
        <v>1</v>
      </c>
      <c r="L27" s="200">
        <v>1</v>
      </c>
      <c r="M27" s="200">
        <v>1</v>
      </c>
      <c r="N27" s="527"/>
    </row>
    <row r="28" spans="1:14" ht="25.15" customHeight="1" x14ac:dyDescent="0.25">
      <c r="A28" s="800"/>
      <c r="B28" s="527" t="s">
        <v>143</v>
      </c>
      <c r="C28" s="612" t="s">
        <v>166</v>
      </c>
      <c r="D28" s="527"/>
      <c r="E28" s="200">
        <v>1</v>
      </c>
      <c r="F28" s="200">
        <v>1</v>
      </c>
      <c r="G28" s="200">
        <v>1</v>
      </c>
      <c r="H28" s="200">
        <v>1</v>
      </c>
      <c r="I28" s="200">
        <v>1</v>
      </c>
      <c r="J28" s="200">
        <v>1</v>
      </c>
      <c r="K28" s="200">
        <v>1</v>
      </c>
      <c r="L28" s="200">
        <v>1</v>
      </c>
      <c r="M28" s="200">
        <v>1</v>
      </c>
      <c r="N28" s="527"/>
    </row>
    <row r="29" spans="1:14" ht="25.15" customHeight="1" x14ac:dyDescent="0.25">
      <c r="A29" s="800" t="s">
        <v>18</v>
      </c>
      <c r="B29" s="527" t="s">
        <v>143</v>
      </c>
      <c r="C29" s="612" t="s">
        <v>167</v>
      </c>
      <c r="D29" s="200">
        <v>0</v>
      </c>
      <c r="E29" s="200">
        <v>1</v>
      </c>
      <c r="F29" s="200">
        <v>1</v>
      </c>
      <c r="G29" s="200">
        <v>1</v>
      </c>
      <c r="H29" s="200">
        <v>1</v>
      </c>
      <c r="I29" s="200">
        <v>1</v>
      </c>
      <c r="J29" s="200">
        <v>1</v>
      </c>
      <c r="K29" s="200">
        <v>1</v>
      </c>
      <c r="L29" s="200">
        <v>1</v>
      </c>
      <c r="M29" s="200">
        <v>1</v>
      </c>
      <c r="N29" s="200"/>
    </row>
    <row r="30" spans="1:14" ht="25.15" customHeight="1" x14ac:dyDescent="0.25">
      <c r="A30" s="800"/>
      <c r="B30" s="527" t="s">
        <v>143</v>
      </c>
      <c r="C30" s="612" t="s">
        <v>168</v>
      </c>
      <c r="D30" s="200">
        <v>0</v>
      </c>
      <c r="E30" s="200">
        <v>1</v>
      </c>
      <c r="F30" s="200">
        <v>1</v>
      </c>
      <c r="G30" s="200">
        <v>1</v>
      </c>
      <c r="H30" s="200">
        <v>1</v>
      </c>
      <c r="I30" s="200">
        <v>1</v>
      </c>
      <c r="J30" s="200">
        <v>1</v>
      </c>
      <c r="K30" s="200">
        <v>1</v>
      </c>
      <c r="L30" s="200">
        <v>1</v>
      </c>
      <c r="M30" s="200">
        <v>1</v>
      </c>
      <c r="N30" s="200"/>
    </row>
    <row r="31" spans="1:14" s="80" customFormat="1" ht="25.15" customHeight="1" x14ac:dyDescent="0.25">
      <c r="A31" s="800"/>
      <c r="B31" s="527" t="s">
        <v>143</v>
      </c>
      <c r="C31" s="612" t="s">
        <v>169</v>
      </c>
      <c r="D31" s="200">
        <v>0</v>
      </c>
      <c r="E31" s="200">
        <v>1</v>
      </c>
      <c r="F31" s="200">
        <v>1</v>
      </c>
      <c r="G31" s="200">
        <v>1</v>
      </c>
      <c r="H31" s="200">
        <v>1</v>
      </c>
      <c r="I31" s="200">
        <v>1</v>
      </c>
      <c r="J31" s="200">
        <v>1</v>
      </c>
      <c r="K31" s="200">
        <v>1</v>
      </c>
      <c r="L31" s="200">
        <v>1</v>
      </c>
      <c r="M31" s="200">
        <v>1</v>
      </c>
      <c r="N31" s="200"/>
    </row>
    <row r="32" spans="1:14" s="80" customFormat="1" ht="25.15" customHeight="1" x14ac:dyDescent="0.25">
      <c r="A32" s="801" t="s">
        <v>541</v>
      </c>
      <c r="B32" s="802"/>
      <c r="C32" s="802"/>
      <c r="D32" s="802"/>
      <c r="E32" s="802"/>
      <c r="F32" s="802"/>
      <c r="G32" s="802"/>
      <c r="H32" s="802"/>
      <c r="I32" s="802"/>
      <c r="J32" s="802"/>
      <c r="K32" s="802"/>
      <c r="L32" s="802"/>
      <c r="M32" s="802"/>
      <c r="N32" s="803"/>
    </row>
    <row r="33" spans="1:14" s="80" customFormat="1" ht="25.15" customHeight="1" x14ac:dyDescent="0.25">
      <c r="A33" s="800" t="s">
        <v>19</v>
      </c>
      <c r="B33" s="527" t="s">
        <v>143</v>
      </c>
      <c r="C33" s="614" t="s">
        <v>892</v>
      </c>
      <c r="D33" s="200">
        <v>0</v>
      </c>
      <c r="E33" s="200">
        <v>1</v>
      </c>
      <c r="F33" s="200">
        <v>1</v>
      </c>
      <c r="G33" s="200">
        <v>1</v>
      </c>
      <c r="H33" s="200">
        <v>1</v>
      </c>
      <c r="I33" s="200">
        <v>1</v>
      </c>
      <c r="J33" s="200">
        <v>1</v>
      </c>
      <c r="K33" s="200">
        <v>1</v>
      </c>
      <c r="L33" s="200">
        <v>1</v>
      </c>
      <c r="M33" s="200">
        <v>1</v>
      </c>
      <c r="N33" s="200"/>
    </row>
    <row r="34" spans="1:14" s="80" customFormat="1" ht="25.15" customHeight="1" x14ac:dyDescent="0.25">
      <c r="A34" s="800"/>
      <c r="B34" s="527" t="s">
        <v>143</v>
      </c>
      <c r="C34" s="614" t="s">
        <v>893</v>
      </c>
      <c r="D34" s="200">
        <v>0</v>
      </c>
      <c r="E34" s="200">
        <v>0</v>
      </c>
      <c r="F34" s="200">
        <v>0</v>
      </c>
      <c r="G34" s="200">
        <v>0</v>
      </c>
      <c r="H34" s="200">
        <v>0</v>
      </c>
      <c r="I34" s="200">
        <v>0</v>
      </c>
      <c r="J34" s="200">
        <v>0</v>
      </c>
      <c r="K34" s="200">
        <v>0</v>
      </c>
      <c r="L34" s="200">
        <v>0</v>
      </c>
      <c r="M34" s="200">
        <v>1</v>
      </c>
      <c r="N34" s="200"/>
    </row>
    <row r="35" spans="1:14" ht="25.15" customHeight="1" x14ac:dyDescent="0.25">
      <c r="A35" s="800"/>
      <c r="B35" s="527" t="s">
        <v>143</v>
      </c>
      <c r="C35" s="614" t="s">
        <v>894</v>
      </c>
      <c r="D35" s="200">
        <v>0</v>
      </c>
      <c r="E35" s="200">
        <v>1</v>
      </c>
      <c r="F35" s="200">
        <v>1</v>
      </c>
      <c r="G35" s="200">
        <v>1</v>
      </c>
      <c r="H35" s="200">
        <v>1</v>
      </c>
      <c r="I35" s="200">
        <v>1</v>
      </c>
      <c r="J35" s="200">
        <v>1</v>
      </c>
      <c r="K35" s="200">
        <v>1</v>
      </c>
      <c r="L35" s="200">
        <v>1</v>
      </c>
      <c r="M35" s="200">
        <v>1</v>
      </c>
      <c r="N35" s="200"/>
    </row>
    <row r="36" spans="1:14" ht="25.15" customHeight="1" x14ac:dyDescent="0.25">
      <c r="A36" s="800"/>
      <c r="B36" s="527" t="s">
        <v>146</v>
      </c>
      <c r="C36" s="614" t="s">
        <v>892</v>
      </c>
      <c r="D36" s="200">
        <v>1</v>
      </c>
      <c r="E36" s="200">
        <v>0</v>
      </c>
      <c r="F36" s="200">
        <v>0</v>
      </c>
      <c r="G36" s="200">
        <v>0</v>
      </c>
      <c r="H36" s="200">
        <v>0</v>
      </c>
      <c r="I36" s="200">
        <v>0</v>
      </c>
      <c r="J36" s="200">
        <v>0</v>
      </c>
      <c r="K36" s="200">
        <v>0</v>
      </c>
      <c r="L36" s="200">
        <v>0</v>
      </c>
      <c r="M36" s="200">
        <v>0</v>
      </c>
      <c r="N36" s="200"/>
    </row>
    <row r="37" spans="1:14" ht="25.15" customHeight="1" x14ac:dyDescent="0.25">
      <c r="A37" s="800"/>
      <c r="B37" s="527" t="s">
        <v>146</v>
      </c>
      <c r="C37" s="614" t="s">
        <v>895</v>
      </c>
      <c r="D37" s="200">
        <v>1</v>
      </c>
      <c r="E37" s="200">
        <v>0</v>
      </c>
      <c r="F37" s="200">
        <v>0</v>
      </c>
      <c r="G37" s="200">
        <v>1</v>
      </c>
      <c r="H37" s="200">
        <v>1</v>
      </c>
      <c r="I37" s="200">
        <v>1</v>
      </c>
      <c r="J37" s="200">
        <v>0</v>
      </c>
      <c r="K37" s="200">
        <v>0</v>
      </c>
      <c r="L37" s="200">
        <v>0</v>
      </c>
      <c r="M37" s="200">
        <v>0</v>
      </c>
      <c r="N37" s="200"/>
    </row>
    <row r="38" spans="1:14" ht="25.15" customHeight="1" x14ac:dyDescent="0.25">
      <c r="A38" s="800"/>
      <c r="B38" s="527" t="s">
        <v>146</v>
      </c>
      <c r="C38" s="614" t="s">
        <v>896</v>
      </c>
      <c r="D38" s="200">
        <v>0</v>
      </c>
      <c r="E38" s="200">
        <v>0</v>
      </c>
      <c r="F38" s="200">
        <v>0</v>
      </c>
      <c r="G38" s="200">
        <v>1</v>
      </c>
      <c r="H38" s="200">
        <v>1</v>
      </c>
      <c r="I38" s="200">
        <v>1</v>
      </c>
      <c r="J38" s="200">
        <v>1</v>
      </c>
      <c r="K38" s="200">
        <v>1</v>
      </c>
      <c r="L38" s="200">
        <v>0</v>
      </c>
      <c r="M38" s="200">
        <v>1</v>
      </c>
      <c r="N38" s="200"/>
    </row>
    <row r="39" spans="1:14" s="80" customFormat="1" ht="25.15" customHeight="1" x14ac:dyDescent="0.25">
      <c r="A39" s="800"/>
      <c r="B39" s="527" t="s">
        <v>146</v>
      </c>
      <c r="C39" s="614" t="s">
        <v>897</v>
      </c>
      <c r="D39" s="200">
        <v>0</v>
      </c>
      <c r="E39" s="200">
        <v>0</v>
      </c>
      <c r="F39" s="200">
        <v>1</v>
      </c>
      <c r="G39" s="200">
        <v>0</v>
      </c>
      <c r="H39" s="200">
        <v>0</v>
      </c>
      <c r="I39" s="200">
        <v>0</v>
      </c>
      <c r="J39" s="200">
        <v>0</v>
      </c>
      <c r="K39" s="200">
        <v>0</v>
      </c>
      <c r="L39" s="200">
        <v>0</v>
      </c>
      <c r="M39" s="200">
        <v>0</v>
      </c>
      <c r="N39" s="200"/>
    </row>
    <row r="40" spans="1:14" s="80" customFormat="1" ht="25.15" customHeight="1" x14ac:dyDescent="0.25">
      <c r="A40" s="800"/>
      <c r="B40" s="527" t="s">
        <v>146</v>
      </c>
      <c r="C40" s="614" t="s">
        <v>898</v>
      </c>
      <c r="D40" s="200">
        <v>0</v>
      </c>
      <c r="E40" s="200">
        <v>0</v>
      </c>
      <c r="F40" s="200">
        <v>0</v>
      </c>
      <c r="G40" s="200">
        <v>1</v>
      </c>
      <c r="H40" s="200">
        <v>1</v>
      </c>
      <c r="I40" s="200">
        <v>1</v>
      </c>
      <c r="J40" s="200">
        <v>1</v>
      </c>
      <c r="K40" s="200">
        <v>1</v>
      </c>
      <c r="L40" s="200">
        <v>0</v>
      </c>
      <c r="M40" s="200">
        <v>1</v>
      </c>
      <c r="N40" s="200"/>
    </row>
    <row r="41" spans="1:14" s="80" customFormat="1" ht="25.15" customHeight="1" x14ac:dyDescent="0.25">
      <c r="A41" s="800" t="s">
        <v>21</v>
      </c>
      <c r="B41" s="527" t="s">
        <v>143</v>
      </c>
      <c r="C41" s="614" t="s">
        <v>904</v>
      </c>
      <c r="D41" s="200">
        <v>0</v>
      </c>
      <c r="E41" s="200">
        <v>1</v>
      </c>
      <c r="F41" s="200">
        <v>0</v>
      </c>
      <c r="G41" s="200">
        <v>1</v>
      </c>
      <c r="H41" s="200">
        <v>1</v>
      </c>
      <c r="I41" s="200">
        <v>1</v>
      </c>
      <c r="J41" s="200">
        <v>1</v>
      </c>
      <c r="K41" s="200">
        <v>1</v>
      </c>
      <c r="L41" s="200">
        <v>1</v>
      </c>
      <c r="M41" s="200">
        <v>0</v>
      </c>
      <c r="N41" s="200"/>
    </row>
    <row r="42" spans="1:14" s="80" customFormat="1" ht="25.15" customHeight="1" x14ac:dyDescent="0.25">
      <c r="A42" s="800"/>
      <c r="B42" s="527" t="s">
        <v>146</v>
      </c>
      <c r="C42" s="614" t="s">
        <v>904</v>
      </c>
      <c r="D42" s="200">
        <v>0</v>
      </c>
      <c r="E42" s="200">
        <v>1</v>
      </c>
      <c r="F42" s="200">
        <v>0</v>
      </c>
      <c r="G42" s="200">
        <v>0</v>
      </c>
      <c r="H42" s="200">
        <v>0</v>
      </c>
      <c r="I42" s="200">
        <v>0</v>
      </c>
      <c r="J42" s="200">
        <v>0</v>
      </c>
      <c r="K42" s="200">
        <v>0</v>
      </c>
      <c r="L42" s="200">
        <v>0</v>
      </c>
      <c r="M42" s="200">
        <v>0</v>
      </c>
      <c r="N42" s="200">
        <v>1</v>
      </c>
    </row>
    <row r="43" spans="1:14" s="80" customFormat="1" ht="25.15" customHeight="1" x14ac:dyDescent="0.25">
      <c r="A43" s="800" t="s">
        <v>22</v>
      </c>
      <c r="B43" s="527" t="s">
        <v>143</v>
      </c>
      <c r="C43" s="614" t="s">
        <v>911</v>
      </c>
      <c r="D43" s="200"/>
      <c r="E43" s="200">
        <v>1</v>
      </c>
      <c r="F43" s="200">
        <v>1</v>
      </c>
      <c r="G43" s="200">
        <v>1</v>
      </c>
      <c r="H43" s="200">
        <v>1</v>
      </c>
      <c r="I43" s="200">
        <v>1</v>
      </c>
      <c r="J43" s="200">
        <v>1</v>
      </c>
      <c r="K43" s="200">
        <v>1</v>
      </c>
      <c r="L43" s="200">
        <v>1</v>
      </c>
      <c r="M43" s="200">
        <v>1</v>
      </c>
      <c r="N43" s="200"/>
    </row>
    <row r="44" spans="1:14" s="80" customFormat="1" ht="25.15" customHeight="1" x14ac:dyDescent="0.25">
      <c r="A44" s="800"/>
      <c r="B44" s="527" t="s">
        <v>143</v>
      </c>
      <c r="C44" s="614" t="s">
        <v>912</v>
      </c>
      <c r="D44" s="200"/>
      <c r="E44" s="200">
        <v>1</v>
      </c>
      <c r="F44" s="200">
        <v>1</v>
      </c>
      <c r="G44" s="200">
        <v>1</v>
      </c>
      <c r="H44" s="200">
        <v>1</v>
      </c>
      <c r="I44" s="200">
        <v>1</v>
      </c>
      <c r="J44" s="200">
        <v>1</v>
      </c>
      <c r="K44" s="200">
        <v>1</v>
      </c>
      <c r="L44" s="200">
        <v>1</v>
      </c>
      <c r="M44" s="200">
        <v>1</v>
      </c>
      <c r="N44" s="200"/>
    </row>
    <row r="45" spans="1:14" s="80" customFormat="1" ht="25.15" customHeight="1" x14ac:dyDescent="0.25">
      <c r="A45" s="800"/>
      <c r="B45" s="527" t="s">
        <v>143</v>
      </c>
      <c r="C45" s="614" t="s">
        <v>913</v>
      </c>
      <c r="D45" s="200"/>
      <c r="E45" s="200">
        <v>1</v>
      </c>
      <c r="F45" s="200">
        <v>1</v>
      </c>
      <c r="G45" s="200">
        <v>1</v>
      </c>
      <c r="H45" s="200">
        <v>1</v>
      </c>
      <c r="I45" s="200">
        <v>1</v>
      </c>
      <c r="J45" s="200">
        <v>1</v>
      </c>
      <c r="K45" s="200">
        <v>1</v>
      </c>
      <c r="L45" s="200">
        <v>1</v>
      </c>
      <c r="M45" s="200">
        <v>1</v>
      </c>
      <c r="N45" s="200"/>
    </row>
    <row r="46" spans="1:14" s="80" customFormat="1" ht="25.15" customHeight="1" x14ac:dyDescent="0.25">
      <c r="A46" s="800"/>
      <c r="B46" s="527" t="s">
        <v>143</v>
      </c>
      <c r="C46" s="614" t="s">
        <v>914</v>
      </c>
      <c r="D46" s="200"/>
      <c r="E46" s="200">
        <v>1</v>
      </c>
      <c r="F46" s="200">
        <v>1</v>
      </c>
      <c r="G46" s="200">
        <v>1</v>
      </c>
      <c r="H46" s="200">
        <v>1</v>
      </c>
      <c r="I46" s="200">
        <v>1</v>
      </c>
      <c r="J46" s="200">
        <v>1</v>
      </c>
      <c r="K46" s="200">
        <v>1</v>
      </c>
      <c r="L46" s="200">
        <v>1</v>
      </c>
      <c r="M46" s="200">
        <v>1</v>
      </c>
      <c r="N46" s="200"/>
    </row>
    <row r="47" spans="1:14" s="80" customFormat="1" ht="25.15" customHeight="1" x14ac:dyDescent="0.25">
      <c r="A47" s="800"/>
      <c r="B47" s="527" t="s">
        <v>143</v>
      </c>
      <c r="C47" s="614" t="s">
        <v>915</v>
      </c>
      <c r="D47" s="200"/>
      <c r="E47" s="200">
        <v>1</v>
      </c>
      <c r="F47" s="200">
        <v>1</v>
      </c>
      <c r="G47" s="200">
        <v>1</v>
      </c>
      <c r="H47" s="200">
        <v>1</v>
      </c>
      <c r="I47" s="200">
        <v>1</v>
      </c>
      <c r="J47" s="200">
        <v>1</v>
      </c>
      <c r="K47" s="200">
        <v>1</v>
      </c>
      <c r="L47" s="200">
        <v>1</v>
      </c>
      <c r="M47" s="200">
        <v>1</v>
      </c>
      <c r="N47" s="200"/>
    </row>
    <row r="48" spans="1:14" s="80" customFormat="1" ht="25.15" customHeight="1" x14ac:dyDescent="0.25">
      <c r="A48" s="800"/>
      <c r="B48" s="527" t="s">
        <v>143</v>
      </c>
      <c r="C48" s="614" t="s">
        <v>916</v>
      </c>
      <c r="D48" s="200"/>
      <c r="E48" s="200">
        <v>1</v>
      </c>
      <c r="F48" s="200">
        <v>1</v>
      </c>
      <c r="G48" s="200">
        <v>1</v>
      </c>
      <c r="H48" s="200">
        <v>1</v>
      </c>
      <c r="I48" s="200">
        <v>1</v>
      </c>
      <c r="J48" s="200">
        <v>1</v>
      </c>
      <c r="K48" s="200">
        <v>1</v>
      </c>
      <c r="L48" s="200">
        <v>1</v>
      </c>
      <c r="M48" s="200">
        <v>1</v>
      </c>
      <c r="N48" s="200"/>
    </row>
    <row r="49" spans="1:14" s="80" customFormat="1" ht="25.15" customHeight="1" x14ac:dyDescent="0.25">
      <c r="A49" s="800"/>
      <c r="B49" s="527" t="s">
        <v>143</v>
      </c>
      <c r="C49" s="614" t="s">
        <v>917</v>
      </c>
      <c r="D49" s="200"/>
      <c r="E49" s="200">
        <v>1</v>
      </c>
      <c r="F49" s="200">
        <v>1</v>
      </c>
      <c r="G49" s="200">
        <v>1</v>
      </c>
      <c r="H49" s="200">
        <v>1</v>
      </c>
      <c r="I49" s="200">
        <v>1</v>
      </c>
      <c r="J49" s="200">
        <v>1</v>
      </c>
      <c r="K49" s="200">
        <v>1</v>
      </c>
      <c r="L49" s="200">
        <v>1</v>
      </c>
      <c r="M49" s="200">
        <v>1</v>
      </c>
      <c r="N49" s="200"/>
    </row>
    <row r="50" spans="1:14" s="80" customFormat="1" ht="25.15" customHeight="1" x14ac:dyDescent="0.25">
      <c r="A50" s="800"/>
      <c r="B50" s="527" t="s">
        <v>143</v>
      </c>
      <c r="C50" s="614" t="s">
        <v>918</v>
      </c>
      <c r="D50" s="200"/>
      <c r="E50" s="200">
        <v>1</v>
      </c>
      <c r="F50" s="200">
        <v>1</v>
      </c>
      <c r="G50" s="200">
        <v>1</v>
      </c>
      <c r="H50" s="200">
        <v>1</v>
      </c>
      <c r="I50" s="200">
        <v>1</v>
      </c>
      <c r="J50" s="200">
        <v>1</v>
      </c>
      <c r="K50" s="200">
        <v>1</v>
      </c>
      <c r="L50" s="200">
        <v>1</v>
      </c>
      <c r="M50" s="200">
        <v>1</v>
      </c>
      <c r="N50" s="200"/>
    </row>
    <row r="51" spans="1:14" s="80" customFormat="1" ht="25.15" customHeight="1" x14ac:dyDescent="0.25">
      <c r="A51" s="800"/>
      <c r="B51" s="527" t="s">
        <v>910</v>
      </c>
      <c r="C51" s="614" t="s">
        <v>919</v>
      </c>
      <c r="D51" s="200"/>
      <c r="E51" s="200"/>
      <c r="F51" s="200">
        <v>1</v>
      </c>
      <c r="G51" s="200"/>
      <c r="H51" s="200"/>
      <c r="I51" s="200"/>
      <c r="J51" s="200"/>
      <c r="K51" s="200"/>
      <c r="L51" s="200"/>
      <c r="M51" s="200"/>
      <c r="N51" s="200"/>
    </row>
    <row r="52" spans="1:14" s="80" customFormat="1" ht="25.15" customHeight="1" x14ac:dyDescent="0.25">
      <c r="A52" s="800" t="s">
        <v>23</v>
      </c>
      <c r="B52" s="527" t="s">
        <v>143</v>
      </c>
      <c r="C52" s="614" t="s">
        <v>484</v>
      </c>
      <c r="D52" s="527">
        <v>0</v>
      </c>
      <c r="E52" s="200">
        <v>1</v>
      </c>
      <c r="F52" s="527">
        <v>0</v>
      </c>
      <c r="G52" s="527">
        <v>0</v>
      </c>
      <c r="H52" s="527">
        <v>0</v>
      </c>
      <c r="I52" s="527">
        <v>0</v>
      </c>
      <c r="J52" s="200">
        <v>1</v>
      </c>
      <c r="K52" s="200">
        <v>1</v>
      </c>
      <c r="L52" s="200">
        <v>1</v>
      </c>
      <c r="M52" s="527">
        <v>0</v>
      </c>
      <c r="N52" s="200"/>
    </row>
    <row r="53" spans="1:14" s="80" customFormat="1" ht="25.15" customHeight="1" x14ac:dyDescent="0.25">
      <c r="A53" s="800"/>
      <c r="B53" s="527" t="s">
        <v>217</v>
      </c>
      <c r="C53" s="614" t="s">
        <v>485</v>
      </c>
      <c r="D53" s="527">
        <v>0</v>
      </c>
      <c r="E53" s="200">
        <v>0</v>
      </c>
      <c r="F53" s="527">
        <v>1</v>
      </c>
      <c r="G53" s="527">
        <v>0</v>
      </c>
      <c r="H53" s="527">
        <v>0</v>
      </c>
      <c r="I53" s="527">
        <v>0</v>
      </c>
      <c r="J53" s="200">
        <v>0</v>
      </c>
      <c r="K53" s="200">
        <v>0</v>
      </c>
      <c r="L53" s="200">
        <v>0</v>
      </c>
      <c r="M53" s="527">
        <v>0</v>
      </c>
      <c r="N53" s="200"/>
    </row>
    <row r="54" spans="1:14" s="80" customFormat="1" ht="25.15" customHeight="1" x14ac:dyDescent="0.25">
      <c r="A54" s="800" t="s">
        <v>24</v>
      </c>
      <c r="B54" s="527" t="s">
        <v>143</v>
      </c>
      <c r="C54" s="614" t="s">
        <v>935</v>
      </c>
      <c r="D54" s="200">
        <v>1</v>
      </c>
      <c r="E54" s="200">
        <v>1</v>
      </c>
      <c r="F54" s="200">
        <v>1</v>
      </c>
      <c r="G54" s="200">
        <v>1</v>
      </c>
      <c r="H54" s="200">
        <v>1</v>
      </c>
      <c r="I54" s="200">
        <v>1</v>
      </c>
      <c r="J54" s="200">
        <v>1</v>
      </c>
      <c r="K54" s="200">
        <v>1</v>
      </c>
      <c r="L54" s="200">
        <v>1</v>
      </c>
      <c r="M54" s="200">
        <v>1</v>
      </c>
      <c r="N54" s="200">
        <v>1</v>
      </c>
    </row>
    <row r="55" spans="1:14" s="80" customFormat="1" ht="25.15" customHeight="1" x14ac:dyDescent="0.25">
      <c r="A55" s="800"/>
      <c r="B55" s="527" t="s">
        <v>146</v>
      </c>
      <c r="C55" s="614" t="s">
        <v>936</v>
      </c>
      <c r="D55" s="200">
        <v>1</v>
      </c>
      <c r="E55" s="200">
        <v>1</v>
      </c>
      <c r="F55" s="200">
        <v>1</v>
      </c>
      <c r="G55" s="200">
        <v>1</v>
      </c>
      <c r="H55" s="200">
        <v>1</v>
      </c>
      <c r="I55" s="200">
        <v>1</v>
      </c>
      <c r="J55" s="200">
        <v>1</v>
      </c>
      <c r="K55" s="200">
        <v>1</v>
      </c>
      <c r="L55" s="200">
        <v>1</v>
      </c>
      <c r="M55" s="200">
        <v>1</v>
      </c>
      <c r="N55" s="200">
        <v>1</v>
      </c>
    </row>
    <row r="56" spans="1:14" s="80" customFormat="1" ht="25.15" customHeight="1" x14ac:dyDescent="0.25">
      <c r="A56" s="196" t="s">
        <v>25</v>
      </c>
      <c r="B56" s="527" t="s">
        <v>143</v>
      </c>
      <c r="C56" s="614" t="s">
        <v>171</v>
      </c>
      <c r="D56" s="200">
        <v>0</v>
      </c>
      <c r="E56" s="200">
        <v>1</v>
      </c>
      <c r="F56" s="200">
        <v>0</v>
      </c>
      <c r="G56" s="200">
        <v>1</v>
      </c>
      <c r="H56" s="200">
        <v>1</v>
      </c>
      <c r="I56" s="200">
        <v>1</v>
      </c>
      <c r="J56" s="200">
        <v>1</v>
      </c>
      <c r="K56" s="200">
        <v>1</v>
      </c>
      <c r="L56" s="200">
        <v>1</v>
      </c>
      <c r="M56" s="200">
        <v>1</v>
      </c>
      <c r="N56" s="200">
        <v>1</v>
      </c>
    </row>
    <row r="57" spans="1:14" s="80" customFormat="1" ht="25.15" customHeight="1" x14ac:dyDescent="0.25">
      <c r="A57" s="801" t="s">
        <v>545</v>
      </c>
      <c r="B57" s="802"/>
      <c r="C57" s="802"/>
      <c r="D57" s="802"/>
      <c r="E57" s="802"/>
      <c r="F57" s="802"/>
      <c r="G57" s="802"/>
      <c r="H57" s="802"/>
      <c r="I57" s="802"/>
      <c r="J57" s="802"/>
      <c r="K57" s="802"/>
      <c r="L57" s="802"/>
      <c r="M57" s="802"/>
      <c r="N57" s="803"/>
    </row>
    <row r="58" spans="1:14" s="80" customFormat="1" ht="25.15" customHeight="1" x14ac:dyDescent="0.25">
      <c r="A58" s="800" t="s">
        <v>26</v>
      </c>
      <c r="B58" s="527" t="s">
        <v>143</v>
      </c>
      <c r="C58" s="614" t="s">
        <v>1284</v>
      </c>
      <c r="D58" s="527">
        <v>0</v>
      </c>
      <c r="E58" s="527">
        <v>1</v>
      </c>
      <c r="F58" s="527">
        <v>0</v>
      </c>
      <c r="G58" s="527">
        <v>1</v>
      </c>
      <c r="H58" s="527">
        <v>1</v>
      </c>
      <c r="I58" s="527">
        <v>1</v>
      </c>
      <c r="J58" s="527">
        <v>1</v>
      </c>
      <c r="K58" s="527">
        <v>1</v>
      </c>
      <c r="L58" s="527">
        <v>1</v>
      </c>
      <c r="M58" s="527">
        <v>1</v>
      </c>
      <c r="N58" s="527" t="s">
        <v>172</v>
      </c>
    </row>
    <row r="59" spans="1:14" s="80" customFormat="1" ht="25.15" customHeight="1" x14ac:dyDescent="0.25">
      <c r="A59" s="800"/>
      <c r="B59" s="527" t="s">
        <v>143</v>
      </c>
      <c r="C59" s="614" t="s">
        <v>1285</v>
      </c>
      <c r="D59" s="527">
        <v>0</v>
      </c>
      <c r="E59" s="527">
        <v>1</v>
      </c>
      <c r="F59" s="527">
        <v>0</v>
      </c>
      <c r="G59" s="527">
        <v>1</v>
      </c>
      <c r="H59" s="527">
        <v>1</v>
      </c>
      <c r="I59" s="527">
        <v>1</v>
      </c>
      <c r="J59" s="527">
        <v>1</v>
      </c>
      <c r="K59" s="527">
        <v>1</v>
      </c>
      <c r="L59" s="527">
        <v>1</v>
      </c>
      <c r="M59" s="527">
        <v>1</v>
      </c>
      <c r="N59" s="527" t="s">
        <v>172</v>
      </c>
    </row>
    <row r="60" spans="1:14" s="80" customFormat="1" ht="25.15" customHeight="1" x14ac:dyDescent="0.25">
      <c r="A60" s="800"/>
      <c r="B60" s="527" t="s">
        <v>143</v>
      </c>
      <c r="C60" s="614" t="s">
        <v>1286</v>
      </c>
      <c r="D60" s="527">
        <v>0</v>
      </c>
      <c r="E60" s="527">
        <v>1</v>
      </c>
      <c r="F60" s="527">
        <v>0</v>
      </c>
      <c r="G60" s="527">
        <v>1</v>
      </c>
      <c r="H60" s="527">
        <v>1</v>
      </c>
      <c r="I60" s="527">
        <v>1</v>
      </c>
      <c r="J60" s="527">
        <v>1</v>
      </c>
      <c r="K60" s="527">
        <v>1</v>
      </c>
      <c r="L60" s="527">
        <v>1</v>
      </c>
      <c r="M60" s="527">
        <v>1</v>
      </c>
      <c r="N60" s="527" t="s">
        <v>172</v>
      </c>
    </row>
    <row r="61" spans="1:14" s="80" customFormat="1" ht="25.15" customHeight="1" x14ac:dyDescent="0.25">
      <c r="A61" s="800"/>
      <c r="B61" s="527" t="s">
        <v>146</v>
      </c>
      <c r="C61" s="614" t="s">
        <v>1287</v>
      </c>
      <c r="D61" s="527">
        <v>0</v>
      </c>
      <c r="E61" s="527">
        <v>0</v>
      </c>
      <c r="F61" s="527">
        <v>1</v>
      </c>
      <c r="G61" s="527">
        <v>0</v>
      </c>
      <c r="H61" s="527">
        <v>0</v>
      </c>
      <c r="I61" s="527">
        <v>0</v>
      </c>
      <c r="J61" s="527">
        <v>0</v>
      </c>
      <c r="K61" s="527">
        <v>0</v>
      </c>
      <c r="L61" s="527">
        <v>0</v>
      </c>
      <c r="M61" s="527">
        <v>0</v>
      </c>
      <c r="N61" s="527"/>
    </row>
    <row r="62" spans="1:14" s="80" customFormat="1" ht="25.15" customHeight="1" x14ac:dyDescent="0.25">
      <c r="A62" s="800" t="s">
        <v>27</v>
      </c>
      <c r="B62" s="527" t="s">
        <v>143</v>
      </c>
      <c r="C62" s="614" t="s">
        <v>173</v>
      </c>
      <c r="D62" s="200">
        <v>1</v>
      </c>
      <c r="E62" s="527">
        <v>1</v>
      </c>
      <c r="F62" s="527"/>
      <c r="G62" s="527">
        <v>1</v>
      </c>
      <c r="H62" s="527">
        <v>1</v>
      </c>
      <c r="I62" s="527">
        <v>1</v>
      </c>
      <c r="J62" s="527">
        <v>1</v>
      </c>
      <c r="K62" s="527">
        <v>1</v>
      </c>
      <c r="L62" s="527">
        <v>1</v>
      </c>
      <c r="M62" s="200">
        <v>1</v>
      </c>
      <c r="N62" s="200"/>
    </row>
    <row r="63" spans="1:14" ht="25.15" customHeight="1" x14ac:dyDescent="0.25">
      <c r="A63" s="800"/>
      <c r="B63" s="527" t="s">
        <v>146</v>
      </c>
      <c r="C63" s="614" t="s">
        <v>174</v>
      </c>
      <c r="D63" s="200"/>
      <c r="E63" s="200"/>
      <c r="F63" s="200">
        <v>1</v>
      </c>
      <c r="G63" s="200"/>
      <c r="H63" s="200"/>
      <c r="I63" s="200"/>
      <c r="J63" s="200"/>
      <c r="K63" s="200"/>
      <c r="L63" s="200"/>
      <c r="M63" s="200"/>
      <c r="N63" s="200"/>
    </row>
    <row r="64" spans="1:14" s="80" customFormat="1" ht="25.15" customHeight="1" x14ac:dyDescent="0.25">
      <c r="A64" s="800"/>
      <c r="B64" s="527" t="s">
        <v>146</v>
      </c>
      <c r="C64" s="614" t="s">
        <v>175</v>
      </c>
      <c r="D64" s="200"/>
      <c r="E64" s="200"/>
      <c r="F64" s="200">
        <v>1</v>
      </c>
      <c r="G64" s="200"/>
      <c r="H64" s="200"/>
      <c r="I64" s="200"/>
      <c r="J64" s="200"/>
      <c r="K64" s="200"/>
      <c r="L64" s="200"/>
      <c r="M64" s="200"/>
      <c r="N64" s="200"/>
    </row>
    <row r="65" spans="1:14" s="80" customFormat="1" ht="25.15" customHeight="1" x14ac:dyDescent="0.25">
      <c r="A65" s="800"/>
      <c r="B65" s="527" t="s">
        <v>143</v>
      </c>
      <c r="C65" s="614" t="s">
        <v>176</v>
      </c>
      <c r="D65" s="527">
        <v>1</v>
      </c>
      <c r="E65" s="527">
        <v>1</v>
      </c>
      <c r="F65" s="527"/>
      <c r="G65" s="527">
        <v>1</v>
      </c>
      <c r="H65" s="527">
        <v>1</v>
      </c>
      <c r="I65" s="527">
        <v>1</v>
      </c>
      <c r="J65" s="527">
        <v>1</v>
      </c>
      <c r="K65" s="527">
        <v>1</v>
      </c>
      <c r="L65" s="527">
        <v>1</v>
      </c>
      <c r="M65" s="527">
        <v>1</v>
      </c>
      <c r="N65" s="616"/>
    </row>
    <row r="66" spans="1:14" s="80" customFormat="1" ht="25.15" customHeight="1" x14ac:dyDescent="0.25">
      <c r="A66" s="196" t="s">
        <v>28</v>
      </c>
      <c r="B66" s="527" t="s">
        <v>143</v>
      </c>
      <c r="C66" s="614" t="s">
        <v>948</v>
      </c>
      <c r="D66" s="527">
        <v>0</v>
      </c>
      <c r="E66" s="527">
        <v>1</v>
      </c>
      <c r="F66" s="527">
        <v>1</v>
      </c>
      <c r="G66" s="527">
        <v>1</v>
      </c>
      <c r="H66" s="527">
        <v>1</v>
      </c>
      <c r="I66" s="527">
        <v>1</v>
      </c>
      <c r="J66" s="527">
        <v>1</v>
      </c>
      <c r="K66" s="527">
        <v>1</v>
      </c>
      <c r="L66" s="527">
        <v>1</v>
      </c>
      <c r="M66" s="527">
        <v>1</v>
      </c>
      <c r="N66" s="616"/>
    </row>
    <row r="67" spans="1:14" s="80" customFormat="1" ht="25.15" customHeight="1" x14ac:dyDescent="0.25">
      <c r="A67" s="196" t="s">
        <v>81</v>
      </c>
      <c r="B67" s="527" t="s">
        <v>143</v>
      </c>
      <c r="C67" s="614" t="s">
        <v>177</v>
      </c>
      <c r="D67" s="527">
        <v>0</v>
      </c>
      <c r="E67" s="527">
        <v>1</v>
      </c>
      <c r="F67" s="527">
        <v>1</v>
      </c>
      <c r="G67" s="527">
        <v>1</v>
      </c>
      <c r="H67" s="527">
        <v>1</v>
      </c>
      <c r="I67" s="527">
        <v>1</v>
      </c>
      <c r="J67" s="527">
        <v>1</v>
      </c>
      <c r="K67" s="527">
        <v>1</v>
      </c>
      <c r="L67" s="527">
        <v>1</v>
      </c>
      <c r="M67" s="527">
        <v>0</v>
      </c>
      <c r="N67" s="200"/>
    </row>
    <row r="68" spans="1:14" s="80" customFormat="1" ht="25.15" customHeight="1" x14ac:dyDescent="0.25">
      <c r="A68" s="604" t="s">
        <v>1302</v>
      </c>
      <c r="B68" s="550" t="s">
        <v>143</v>
      </c>
      <c r="C68" s="615" t="s">
        <v>815</v>
      </c>
      <c r="D68" s="550">
        <v>0</v>
      </c>
      <c r="E68" s="550">
        <v>1</v>
      </c>
      <c r="F68" s="550">
        <v>1</v>
      </c>
      <c r="G68" s="550">
        <v>1</v>
      </c>
      <c r="H68" s="550">
        <v>1</v>
      </c>
      <c r="I68" s="550">
        <v>1</v>
      </c>
      <c r="J68" s="550">
        <v>1</v>
      </c>
      <c r="K68" s="550">
        <v>1</v>
      </c>
      <c r="L68" s="550">
        <v>1</v>
      </c>
      <c r="M68" s="550">
        <v>1</v>
      </c>
      <c r="N68" s="609"/>
    </row>
    <row r="69" spans="1:14" s="80" customFormat="1" ht="25.15" customHeight="1" x14ac:dyDescent="0.25">
      <c r="A69" s="604" t="s">
        <v>1303</v>
      </c>
      <c r="B69" s="550" t="s">
        <v>143</v>
      </c>
      <c r="C69" s="615" t="s">
        <v>178</v>
      </c>
      <c r="D69" s="550"/>
      <c r="E69" s="550">
        <v>1</v>
      </c>
      <c r="F69" s="550">
        <v>1</v>
      </c>
      <c r="G69" s="550">
        <v>1</v>
      </c>
      <c r="H69" s="550">
        <v>1</v>
      </c>
      <c r="I69" s="550">
        <v>1</v>
      </c>
      <c r="J69" s="550">
        <v>1</v>
      </c>
      <c r="K69" s="550">
        <v>1</v>
      </c>
      <c r="L69" s="550">
        <v>1</v>
      </c>
      <c r="M69" s="550">
        <v>1</v>
      </c>
      <c r="N69" s="550" t="s">
        <v>1337</v>
      </c>
    </row>
    <row r="70" spans="1:14" s="80" customFormat="1" ht="25.15" customHeight="1" x14ac:dyDescent="0.25">
      <c r="A70" s="196" t="s">
        <v>35</v>
      </c>
      <c r="B70" s="200" t="s">
        <v>143</v>
      </c>
      <c r="C70" s="614" t="s">
        <v>179</v>
      </c>
      <c r="D70" s="527"/>
      <c r="E70" s="527">
        <v>1</v>
      </c>
      <c r="F70" s="527">
        <v>1</v>
      </c>
      <c r="G70" s="527">
        <v>1</v>
      </c>
      <c r="H70" s="527">
        <v>1</v>
      </c>
      <c r="I70" s="527">
        <v>1</v>
      </c>
      <c r="J70" s="527">
        <v>1</v>
      </c>
      <c r="K70" s="527">
        <v>1</v>
      </c>
      <c r="L70" s="527">
        <v>1</v>
      </c>
      <c r="M70" s="527">
        <v>1</v>
      </c>
      <c r="N70" s="200"/>
    </row>
    <row r="71" spans="1:14" ht="25.15" customHeight="1" x14ac:dyDescent="0.25">
      <c r="A71" s="801" t="s">
        <v>546</v>
      </c>
      <c r="B71" s="802"/>
      <c r="C71" s="802"/>
      <c r="D71" s="802"/>
      <c r="E71" s="802"/>
      <c r="F71" s="802"/>
      <c r="G71" s="802"/>
      <c r="H71" s="802"/>
      <c r="I71" s="802"/>
      <c r="J71" s="802"/>
      <c r="K71" s="802"/>
      <c r="L71" s="802"/>
      <c r="M71" s="802"/>
      <c r="N71" s="803"/>
    </row>
    <row r="72" spans="1:14" ht="25.15" customHeight="1" x14ac:dyDescent="0.25">
      <c r="A72" s="196" t="s">
        <v>38</v>
      </c>
      <c r="B72" s="527" t="s">
        <v>143</v>
      </c>
      <c r="C72" s="614" t="s">
        <v>182</v>
      </c>
      <c r="D72" s="248">
        <v>1</v>
      </c>
      <c r="E72" s="248">
        <v>1</v>
      </c>
      <c r="F72" s="248">
        <v>0</v>
      </c>
      <c r="G72" s="248">
        <v>1</v>
      </c>
      <c r="H72" s="248">
        <v>1</v>
      </c>
      <c r="I72" s="248">
        <v>1</v>
      </c>
      <c r="J72" s="248">
        <v>1</v>
      </c>
      <c r="K72" s="248">
        <v>1</v>
      </c>
      <c r="L72" s="248">
        <v>1</v>
      </c>
      <c r="M72" s="248">
        <v>1</v>
      </c>
      <c r="N72" s="248">
        <v>1</v>
      </c>
    </row>
    <row r="73" spans="1:14" ht="25.15" customHeight="1" x14ac:dyDescent="0.25">
      <c r="A73" s="800" t="s">
        <v>39</v>
      </c>
      <c r="B73" s="527" t="s">
        <v>143</v>
      </c>
      <c r="C73" s="614" t="s">
        <v>183</v>
      </c>
      <c r="D73" s="527">
        <v>1</v>
      </c>
      <c r="E73" s="527">
        <v>1</v>
      </c>
      <c r="F73" s="527">
        <v>1</v>
      </c>
      <c r="G73" s="527">
        <v>1</v>
      </c>
      <c r="H73" s="527">
        <v>1</v>
      </c>
      <c r="I73" s="527">
        <v>1</v>
      </c>
      <c r="J73" s="527">
        <v>1</v>
      </c>
      <c r="K73" s="527">
        <v>1</v>
      </c>
      <c r="L73" s="527">
        <v>1</v>
      </c>
      <c r="M73" s="527">
        <v>1</v>
      </c>
      <c r="N73" s="527">
        <v>1</v>
      </c>
    </row>
    <row r="74" spans="1:14" ht="25.15" customHeight="1" x14ac:dyDescent="0.25">
      <c r="A74" s="800"/>
      <c r="B74" s="527" t="s">
        <v>146</v>
      </c>
      <c r="C74" s="614" t="s">
        <v>184</v>
      </c>
      <c r="D74" s="527">
        <v>0</v>
      </c>
      <c r="E74" s="527">
        <v>0</v>
      </c>
      <c r="F74" s="527">
        <v>1</v>
      </c>
      <c r="G74" s="527">
        <v>0</v>
      </c>
      <c r="H74" s="527">
        <v>0</v>
      </c>
      <c r="I74" s="527">
        <v>0</v>
      </c>
      <c r="J74" s="527">
        <v>0</v>
      </c>
      <c r="K74" s="527">
        <v>0</v>
      </c>
      <c r="L74" s="527">
        <v>0</v>
      </c>
      <c r="M74" s="527">
        <v>0</v>
      </c>
      <c r="N74" s="527"/>
    </row>
    <row r="75" spans="1:14" ht="25.15" customHeight="1" x14ac:dyDescent="0.25">
      <c r="A75" s="800" t="s">
        <v>37</v>
      </c>
      <c r="B75" s="527" t="s">
        <v>143</v>
      </c>
      <c r="C75" s="614" t="s">
        <v>982</v>
      </c>
      <c r="D75" s="527">
        <v>1</v>
      </c>
      <c r="E75" s="527">
        <v>1</v>
      </c>
      <c r="F75" s="527">
        <v>1</v>
      </c>
      <c r="G75" s="527">
        <v>1</v>
      </c>
      <c r="H75" s="527">
        <v>1</v>
      </c>
      <c r="I75" s="527">
        <v>1</v>
      </c>
      <c r="J75" s="527">
        <v>1</v>
      </c>
      <c r="K75" s="527">
        <v>1</v>
      </c>
      <c r="L75" s="527">
        <v>1</v>
      </c>
      <c r="M75" s="527">
        <v>1</v>
      </c>
      <c r="N75" s="527">
        <v>1</v>
      </c>
    </row>
    <row r="76" spans="1:14" ht="25.15" customHeight="1" x14ac:dyDescent="0.25">
      <c r="A76" s="800"/>
      <c r="B76" s="527" t="s">
        <v>143</v>
      </c>
      <c r="C76" s="614" t="s">
        <v>983</v>
      </c>
      <c r="D76" s="527">
        <v>1</v>
      </c>
      <c r="E76" s="527">
        <v>1</v>
      </c>
      <c r="F76" s="527">
        <v>1</v>
      </c>
      <c r="G76" s="527">
        <v>1</v>
      </c>
      <c r="H76" s="527">
        <v>1</v>
      </c>
      <c r="I76" s="527">
        <v>1</v>
      </c>
      <c r="J76" s="527">
        <v>1</v>
      </c>
      <c r="K76" s="527">
        <v>1</v>
      </c>
      <c r="L76" s="527">
        <v>1</v>
      </c>
      <c r="M76" s="527">
        <v>1</v>
      </c>
      <c r="N76" s="527">
        <v>1</v>
      </c>
    </row>
    <row r="77" spans="1:14" s="80" customFormat="1" ht="25.15" customHeight="1" x14ac:dyDescent="0.25">
      <c r="A77" s="800"/>
      <c r="B77" s="527" t="s">
        <v>143</v>
      </c>
      <c r="C77" s="614" t="s">
        <v>746</v>
      </c>
      <c r="D77" s="527">
        <v>1</v>
      </c>
      <c r="E77" s="527">
        <v>1</v>
      </c>
      <c r="F77" s="527">
        <v>0</v>
      </c>
      <c r="G77" s="527">
        <v>1</v>
      </c>
      <c r="H77" s="527">
        <v>1</v>
      </c>
      <c r="I77" s="527">
        <v>1</v>
      </c>
      <c r="J77" s="527">
        <v>1</v>
      </c>
      <c r="K77" s="527">
        <v>1</v>
      </c>
      <c r="L77" s="527">
        <v>1</v>
      </c>
      <c r="M77" s="527">
        <v>1</v>
      </c>
      <c r="N77" s="527">
        <v>1</v>
      </c>
    </row>
    <row r="78" spans="1:14" s="80" customFormat="1" ht="25.15" customHeight="1" x14ac:dyDescent="0.25">
      <c r="A78" s="800" t="s">
        <v>40</v>
      </c>
      <c r="B78" s="527" t="s">
        <v>143</v>
      </c>
      <c r="C78" s="614" t="s">
        <v>185</v>
      </c>
      <c r="D78" s="527">
        <v>1</v>
      </c>
      <c r="E78" s="527">
        <v>1</v>
      </c>
      <c r="F78" s="527">
        <v>0</v>
      </c>
      <c r="G78" s="527">
        <v>1</v>
      </c>
      <c r="H78" s="527">
        <v>1</v>
      </c>
      <c r="I78" s="527">
        <v>1</v>
      </c>
      <c r="J78" s="527">
        <v>1</v>
      </c>
      <c r="K78" s="527">
        <v>1</v>
      </c>
      <c r="L78" s="527">
        <v>1</v>
      </c>
      <c r="M78" s="527">
        <v>1</v>
      </c>
      <c r="N78" s="527">
        <v>1</v>
      </c>
    </row>
    <row r="79" spans="1:14" s="80" customFormat="1" ht="25.15" customHeight="1" x14ac:dyDescent="0.25">
      <c r="A79" s="800"/>
      <c r="B79" s="527" t="s">
        <v>146</v>
      </c>
      <c r="C79" s="614" t="s">
        <v>497</v>
      </c>
      <c r="D79" s="527">
        <v>0</v>
      </c>
      <c r="E79" s="527">
        <v>0</v>
      </c>
      <c r="F79" s="527">
        <v>1</v>
      </c>
      <c r="G79" s="527">
        <v>0</v>
      </c>
      <c r="H79" s="527">
        <v>0</v>
      </c>
      <c r="I79" s="527">
        <v>0</v>
      </c>
      <c r="J79" s="527">
        <v>0</v>
      </c>
      <c r="K79" s="527">
        <v>0</v>
      </c>
      <c r="L79" s="527">
        <v>0</v>
      </c>
      <c r="M79" s="527">
        <v>0</v>
      </c>
      <c r="N79" s="527"/>
    </row>
    <row r="80" spans="1:14" s="80" customFormat="1" ht="25.15" customHeight="1" x14ac:dyDescent="0.25">
      <c r="A80" s="800" t="s">
        <v>41</v>
      </c>
      <c r="B80" s="527" t="s">
        <v>143</v>
      </c>
      <c r="C80" s="614" t="s">
        <v>186</v>
      </c>
      <c r="D80" s="248">
        <v>1</v>
      </c>
      <c r="E80" s="248">
        <v>1</v>
      </c>
      <c r="F80" s="248">
        <v>1</v>
      </c>
      <c r="G80" s="248">
        <v>1</v>
      </c>
      <c r="H80" s="248">
        <v>1</v>
      </c>
      <c r="I80" s="248">
        <v>1</v>
      </c>
      <c r="J80" s="248">
        <v>1</v>
      </c>
      <c r="K80" s="248">
        <v>1</v>
      </c>
      <c r="L80" s="248">
        <v>1</v>
      </c>
      <c r="M80" s="248">
        <v>1</v>
      </c>
      <c r="N80" s="248">
        <v>1</v>
      </c>
    </row>
    <row r="81" spans="1:14" s="80" customFormat="1" ht="25.15" customHeight="1" x14ac:dyDescent="0.25">
      <c r="A81" s="800"/>
      <c r="B81" s="527" t="s">
        <v>146</v>
      </c>
      <c r="C81" s="614" t="s">
        <v>187</v>
      </c>
      <c r="D81" s="248">
        <v>0</v>
      </c>
      <c r="E81" s="248">
        <v>0</v>
      </c>
      <c r="F81" s="248">
        <v>1</v>
      </c>
      <c r="G81" s="248">
        <v>0</v>
      </c>
      <c r="H81" s="248">
        <v>0</v>
      </c>
      <c r="I81" s="248">
        <v>0</v>
      </c>
      <c r="J81" s="248">
        <v>0</v>
      </c>
      <c r="K81" s="248">
        <v>0</v>
      </c>
      <c r="L81" s="248">
        <v>0</v>
      </c>
      <c r="M81" s="248">
        <v>0</v>
      </c>
      <c r="N81" s="248"/>
    </row>
    <row r="82" spans="1:14" s="80" customFormat="1" ht="25.15" customHeight="1" x14ac:dyDescent="0.25">
      <c r="A82" s="801" t="s">
        <v>547</v>
      </c>
      <c r="B82" s="802"/>
      <c r="C82" s="802"/>
      <c r="D82" s="802"/>
      <c r="E82" s="802"/>
      <c r="F82" s="802"/>
      <c r="G82" s="802"/>
      <c r="H82" s="802"/>
      <c r="I82" s="802"/>
      <c r="J82" s="802"/>
      <c r="K82" s="802"/>
      <c r="L82" s="802"/>
      <c r="M82" s="802"/>
      <c r="N82" s="803"/>
    </row>
    <row r="83" spans="1:14" ht="25.15" customHeight="1" x14ac:dyDescent="0.25">
      <c r="A83" s="800" t="s">
        <v>42</v>
      </c>
      <c r="B83" s="527" t="s">
        <v>143</v>
      </c>
      <c r="C83" s="614" t="s">
        <v>986</v>
      </c>
      <c r="D83" s="200">
        <v>0</v>
      </c>
      <c r="E83" s="200">
        <v>1</v>
      </c>
      <c r="F83" s="200">
        <v>1</v>
      </c>
      <c r="G83" s="200">
        <v>1</v>
      </c>
      <c r="H83" s="200">
        <v>1</v>
      </c>
      <c r="I83" s="200">
        <v>1</v>
      </c>
      <c r="J83" s="200">
        <v>1</v>
      </c>
      <c r="K83" s="200">
        <v>1</v>
      </c>
      <c r="L83" s="200">
        <v>1</v>
      </c>
      <c r="M83" s="200">
        <v>1</v>
      </c>
      <c r="N83" s="200"/>
    </row>
    <row r="84" spans="1:14" ht="25.15" customHeight="1" x14ac:dyDescent="0.25">
      <c r="A84" s="800"/>
      <c r="B84" s="527" t="s">
        <v>143</v>
      </c>
      <c r="C84" s="614" t="s">
        <v>987</v>
      </c>
      <c r="D84" s="200">
        <v>0</v>
      </c>
      <c r="E84" s="200">
        <v>1</v>
      </c>
      <c r="F84" s="200">
        <v>0</v>
      </c>
      <c r="G84" s="200">
        <v>1</v>
      </c>
      <c r="H84" s="200">
        <v>1</v>
      </c>
      <c r="I84" s="200">
        <v>1</v>
      </c>
      <c r="J84" s="200">
        <v>1</v>
      </c>
      <c r="K84" s="200">
        <v>1</v>
      </c>
      <c r="L84" s="200">
        <v>1</v>
      </c>
      <c r="M84" s="200">
        <v>1</v>
      </c>
      <c r="N84" s="200"/>
    </row>
    <row r="85" spans="1:14" s="80" customFormat="1" ht="25.15" customHeight="1" x14ac:dyDescent="0.25">
      <c r="A85" s="800" t="s">
        <v>43</v>
      </c>
      <c r="B85" s="527" t="s">
        <v>143</v>
      </c>
      <c r="C85" s="614" t="s">
        <v>188</v>
      </c>
      <c r="D85" s="200">
        <v>1</v>
      </c>
      <c r="E85" s="200">
        <v>1</v>
      </c>
      <c r="F85" s="200">
        <v>0</v>
      </c>
      <c r="G85" s="200">
        <v>1</v>
      </c>
      <c r="H85" s="200">
        <v>1</v>
      </c>
      <c r="I85" s="200">
        <v>1</v>
      </c>
      <c r="J85" s="200">
        <v>1</v>
      </c>
      <c r="K85" s="200">
        <v>1</v>
      </c>
      <c r="L85" s="200">
        <v>1</v>
      </c>
      <c r="M85" s="200">
        <v>1</v>
      </c>
      <c r="N85" s="200"/>
    </row>
    <row r="86" spans="1:14" s="80" customFormat="1" ht="25.15" customHeight="1" x14ac:dyDescent="0.25">
      <c r="A86" s="800"/>
      <c r="B86" s="527" t="s">
        <v>146</v>
      </c>
      <c r="C86" s="614" t="s">
        <v>734</v>
      </c>
      <c r="D86" s="200">
        <v>0</v>
      </c>
      <c r="E86" s="200">
        <v>0</v>
      </c>
      <c r="F86" s="200">
        <v>1</v>
      </c>
      <c r="G86" s="200">
        <v>0</v>
      </c>
      <c r="H86" s="200">
        <v>0</v>
      </c>
      <c r="I86" s="200">
        <v>0</v>
      </c>
      <c r="J86" s="200">
        <v>0</v>
      </c>
      <c r="K86" s="200">
        <v>0</v>
      </c>
      <c r="L86" s="200">
        <v>0</v>
      </c>
      <c r="M86" s="200">
        <v>0</v>
      </c>
      <c r="N86" s="200"/>
    </row>
    <row r="87" spans="1:14" ht="25.15" customHeight="1" x14ac:dyDescent="0.25">
      <c r="A87" s="800" t="s">
        <v>44</v>
      </c>
      <c r="B87" s="527" t="s">
        <v>143</v>
      </c>
      <c r="C87" s="614" t="s">
        <v>189</v>
      </c>
      <c r="D87" s="200">
        <v>0</v>
      </c>
      <c r="E87" s="200">
        <v>0</v>
      </c>
      <c r="F87" s="200">
        <v>0</v>
      </c>
      <c r="G87" s="200">
        <v>1</v>
      </c>
      <c r="H87" s="200">
        <v>1</v>
      </c>
      <c r="I87" s="200">
        <v>1</v>
      </c>
      <c r="J87" s="200">
        <v>1</v>
      </c>
      <c r="K87" s="200">
        <v>1</v>
      </c>
      <c r="L87" s="200">
        <v>1</v>
      </c>
      <c r="M87" s="200">
        <v>1</v>
      </c>
      <c r="N87" s="200" t="s">
        <v>1009</v>
      </c>
    </row>
    <row r="88" spans="1:14" s="80" customFormat="1" ht="25.15" customHeight="1" x14ac:dyDescent="0.25">
      <c r="A88" s="800"/>
      <c r="B88" s="527" t="s">
        <v>143</v>
      </c>
      <c r="C88" s="614" t="s">
        <v>190</v>
      </c>
      <c r="D88" s="200">
        <v>0</v>
      </c>
      <c r="E88" s="200">
        <v>1</v>
      </c>
      <c r="F88" s="200">
        <v>1</v>
      </c>
      <c r="G88" s="200">
        <v>1</v>
      </c>
      <c r="H88" s="200">
        <v>1</v>
      </c>
      <c r="I88" s="200">
        <v>1</v>
      </c>
      <c r="J88" s="200">
        <v>1</v>
      </c>
      <c r="K88" s="200">
        <v>1</v>
      </c>
      <c r="L88" s="200">
        <v>1</v>
      </c>
      <c r="M88" s="200">
        <v>1</v>
      </c>
      <c r="N88" s="200" t="s">
        <v>1010</v>
      </c>
    </row>
    <row r="89" spans="1:14" s="80" customFormat="1" ht="25.15" customHeight="1" x14ac:dyDescent="0.25">
      <c r="A89" s="800"/>
      <c r="B89" s="527" t="s">
        <v>143</v>
      </c>
      <c r="C89" s="614" t="s">
        <v>191</v>
      </c>
      <c r="D89" s="200">
        <v>0</v>
      </c>
      <c r="E89" s="200">
        <v>1</v>
      </c>
      <c r="F89" s="200">
        <v>1</v>
      </c>
      <c r="G89" s="200">
        <v>1</v>
      </c>
      <c r="H89" s="200">
        <v>1</v>
      </c>
      <c r="I89" s="200">
        <v>1</v>
      </c>
      <c r="J89" s="200">
        <v>1</v>
      </c>
      <c r="K89" s="200">
        <v>1</v>
      </c>
      <c r="L89" s="200">
        <v>1</v>
      </c>
      <c r="M89" s="200">
        <v>1</v>
      </c>
      <c r="N89" s="200" t="s">
        <v>1010</v>
      </c>
    </row>
    <row r="90" spans="1:14" ht="25.15" customHeight="1" x14ac:dyDescent="0.25">
      <c r="A90" s="800" t="s">
        <v>45</v>
      </c>
      <c r="B90" s="527" t="s">
        <v>143</v>
      </c>
      <c r="C90" s="448" t="s">
        <v>1025</v>
      </c>
      <c r="D90" s="200">
        <v>1</v>
      </c>
      <c r="E90" s="200">
        <v>1</v>
      </c>
      <c r="F90" s="200">
        <v>1</v>
      </c>
      <c r="G90" s="200">
        <v>1</v>
      </c>
      <c r="H90" s="200">
        <v>1</v>
      </c>
      <c r="I90" s="200">
        <v>1</v>
      </c>
      <c r="J90" s="200">
        <v>1</v>
      </c>
      <c r="K90" s="200">
        <v>1</v>
      </c>
      <c r="L90" s="200">
        <v>1</v>
      </c>
      <c r="M90" s="200">
        <v>1</v>
      </c>
      <c r="N90" s="200"/>
    </row>
    <row r="91" spans="1:14" s="80" customFormat="1" ht="25.15" customHeight="1" x14ac:dyDescent="0.25">
      <c r="A91" s="800"/>
      <c r="B91" s="527" t="s">
        <v>143</v>
      </c>
      <c r="C91" s="448" t="s">
        <v>1026</v>
      </c>
      <c r="D91" s="200">
        <v>1</v>
      </c>
      <c r="E91" s="200">
        <v>1</v>
      </c>
      <c r="F91" s="200">
        <v>1</v>
      </c>
      <c r="G91" s="200">
        <v>1</v>
      </c>
      <c r="H91" s="200">
        <v>1</v>
      </c>
      <c r="I91" s="200">
        <v>1</v>
      </c>
      <c r="J91" s="200">
        <v>1</v>
      </c>
      <c r="K91" s="200">
        <v>1</v>
      </c>
      <c r="L91" s="200">
        <v>1</v>
      </c>
      <c r="M91" s="200">
        <v>1</v>
      </c>
      <c r="N91" s="200"/>
    </row>
    <row r="92" spans="1:14" s="80" customFormat="1" ht="25.15" customHeight="1" x14ac:dyDescent="0.25">
      <c r="A92" s="800"/>
      <c r="B92" s="527" t="s">
        <v>143</v>
      </c>
      <c r="C92" s="448" t="s">
        <v>1027</v>
      </c>
      <c r="D92" s="200">
        <v>1</v>
      </c>
      <c r="E92" s="200">
        <v>1</v>
      </c>
      <c r="F92" s="200">
        <v>1</v>
      </c>
      <c r="G92" s="200">
        <v>1</v>
      </c>
      <c r="H92" s="200">
        <v>1</v>
      </c>
      <c r="I92" s="200">
        <v>1</v>
      </c>
      <c r="J92" s="200">
        <v>1</v>
      </c>
      <c r="K92" s="200">
        <v>1</v>
      </c>
      <c r="L92" s="200">
        <v>1</v>
      </c>
      <c r="M92" s="200">
        <v>1</v>
      </c>
      <c r="N92" s="200"/>
    </row>
    <row r="93" spans="1:14" s="80" customFormat="1" ht="25.15" customHeight="1" x14ac:dyDescent="0.25">
      <c r="A93" s="196" t="s">
        <v>46</v>
      </c>
      <c r="B93" s="527" t="s">
        <v>143</v>
      </c>
      <c r="C93" s="614" t="s">
        <v>192</v>
      </c>
      <c r="D93" s="200">
        <v>1</v>
      </c>
      <c r="E93" s="200">
        <v>1</v>
      </c>
      <c r="F93" s="200">
        <v>1</v>
      </c>
      <c r="G93" s="200">
        <v>1</v>
      </c>
      <c r="H93" s="200">
        <v>1</v>
      </c>
      <c r="I93" s="200">
        <v>1</v>
      </c>
      <c r="J93" s="200">
        <v>1</v>
      </c>
      <c r="K93" s="200">
        <v>1</v>
      </c>
      <c r="L93" s="200">
        <v>1</v>
      </c>
      <c r="M93" s="200">
        <v>1</v>
      </c>
      <c r="N93" s="200"/>
    </row>
    <row r="94" spans="1:14" ht="25.15" customHeight="1" x14ac:dyDescent="0.25">
      <c r="A94" s="800" t="s">
        <v>47</v>
      </c>
      <c r="B94" s="527" t="s">
        <v>143</v>
      </c>
      <c r="C94" s="614" t="s">
        <v>1047</v>
      </c>
      <c r="D94" s="200">
        <v>1</v>
      </c>
      <c r="E94" s="200">
        <v>1</v>
      </c>
      <c r="F94" s="200">
        <v>1</v>
      </c>
      <c r="G94" s="200">
        <v>1</v>
      </c>
      <c r="H94" s="200">
        <v>1</v>
      </c>
      <c r="I94" s="200">
        <v>1</v>
      </c>
      <c r="J94" s="200">
        <v>1</v>
      </c>
      <c r="K94" s="200">
        <v>1</v>
      </c>
      <c r="L94" s="200">
        <v>1</v>
      </c>
      <c r="M94" s="200">
        <v>1</v>
      </c>
      <c r="N94" s="200"/>
    </row>
    <row r="95" spans="1:14" ht="25.15" customHeight="1" x14ac:dyDescent="0.25">
      <c r="A95" s="800"/>
      <c r="B95" s="527" t="s">
        <v>910</v>
      </c>
      <c r="C95" s="614" t="s">
        <v>1048</v>
      </c>
      <c r="D95" s="200">
        <v>0</v>
      </c>
      <c r="E95" s="200">
        <v>0</v>
      </c>
      <c r="F95" s="200">
        <v>1</v>
      </c>
      <c r="G95" s="200">
        <v>0</v>
      </c>
      <c r="H95" s="200">
        <v>0</v>
      </c>
      <c r="I95" s="200">
        <v>0</v>
      </c>
      <c r="J95" s="200">
        <v>0</v>
      </c>
      <c r="K95" s="200">
        <v>0</v>
      </c>
      <c r="L95" s="200">
        <v>0</v>
      </c>
      <c r="M95" s="200">
        <v>0</v>
      </c>
      <c r="N95" s="200"/>
    </row>
    <row r="96" spans="1:14" ht="25.15" customHeight="1" x14ac:dyDescent="0.25">
      <c r="A96" s="800"/>
      <c r="B96" s="527" t="s">
        <v>146</v>
      </c>
      <c r="C96" s="614" t="s">
        <v>1049</v>
      </c>
      <c r="D96" s="527">
        <v>0</v>
      </c>
      <c r="E96" s="527">
        <v>1</v>
      </c>
      <c r="F96" s="527">
        <v>0</v>
      </c>
      <c r="G96" s="527">
        <v>1</v>
      </c>
      <c r="H96" s="527">
        <v>1</v>
      </c>
      <c r="I96" s="527">
        <v>1</v>
      </c>
      <c r="J96" s="527">
        <v>1</v>
      </c>
      <c r="K96" s="527">
        <v>0</v>
      </c>
      <c r="L96" s="527">
        <v>1</v>
      </c>
      <c r="M96" s="527">
        <v>1</v>
      </c>
      <c r="N96" s="248"/>
    </row>
    <row r="97" spans="1:14" ht="25.15" customHeight="1" x14ac:dyDescent="0.25">
      <c r="A97" s="810" t="s">
        <v>548</v>
      </c>
      <c r="B97" s="810"/>
      <c r="C97" s="810"/>
      <c r="D97" s="810"/>
      <c r="E97" s="810"/>
      <c r="F97" s="810"/>
      <c r="G97" s="810"/>
      <c r="H97" s="810"/>
      <c r="I97" s="810"/>
      <c r="J97" s="810"/>
      <c r="K97" s="810"/>
      <c r="L97" s="810"/>
      <c r="M97" s="810"/>
      <c r="N97" s="810"/>
    </row>
    <row r="98" spans="1:14" s="80" customFormat="1" ht="25.15" customHeight="1" x14ac:dyDescent="0.25">
      <c r="A98" s="800" t="s">
        <v>48</v>
      </c>
      <c r="B98" s="527" t="s">
        <v>143</v>
      </c>
      <c r="C98" s="614" t="s">
        <v>1058</v>
      </c>
      <c r="D98" s="200"/>
      <c r="E98" s="200">
        <v>1</v>
      </c>
      <c r="F98" s="200">
        <v>1</v>
      </c>
      <c r="G98" s="200">
        <v>1</v>
      </c>
      <c r="H98" s="200">
        <v>1</v>
      </c>
      <c r="I98" s="200">
        <v>1</v>
      </c>
      <c r="J98" s="200">
        <v>1</v>
      </c>
      <c r="K98" s="200">
        <v>1</v>
      </c>
      <c r="L98" s="200">
        <v>1</v>
      </c>
      <c r="M98" s="200">
        <v>1</v>
      </c>
      <c r="N98" s="200">
        <v>1</v>
      </c>
    </row>
    <row r="99" spans="1:14" s="80" customFormat="1" ht="25.15" customHeight="1" x14ac:dyDescent="0.25">
      <c r="A99" s="800"/>
      <c r="B99" s="527" t="s">
        <v>146</v>
      </c>
      <c r="C99" s="614" t="s">
        <v>1059</v>
      </c>
      <c r="D99" s="200">
        <v>0</v>
      </c>
      <c r="E99" s="200">
        <v>0</v>
      </c>
      <c r="F99" s="200">
        <v>1</v>
      </c>
      <c r="G99" s="200">
        <v>1</v>
      </c>
      <c r="H99" s="200">
        <v>1</v>
      </c>
      <c r="I99" s="200">
        <v>1</v>
      </c>
      <c r="J99" s="200">
        <v>1</v>
      </c>
      <c r="K99" s="200">
        <v>1</v>
      </c>
      <c r="L99" s="200">
        <v>1</v>
      </c>
      <c r="M99" s="200">
        <v>1</v>
      </c>
      <c r="N99" s="200"/>
    </row>
    <row r="100" spans="1:14" s="80" customFormat="1" ht="25.15" customHeight="1" x14ac:dyDescent="0.25">
      <c r="A100" s="800"/>
      <c r="B100" s="527" t="s">
        <v>146</v>
      </c>
      <c r="C100" s="614" t="s">
        <v>1060</v>
      </c>
      <c r="D100" s="200">
        <v>0</v>
      </c>
      <c r="E100" s="200">
        <v>0</v>
      </c>
      <c r="F100" s="200">
        <v>1</v>
      </c>
      <c r="G100" s="200">
        <v>1</v>
      </c>
      <c r="H100" s="200">
        <v>1</v>
      </c>
      <c r="I100" s="200">
        <v>1</v>
      </c>
      <c r="J100" s="200">
        <v>1</v>
      </c>
      <c r="K100" s="200">
        <v>1</v>
      </c>
      <c r="L100" s="200">
        <v>1</v>
      </c>
      <c r="M100" s="200">
        <v>1</v>
      </c>
      <c r="N100" s="200"/>
    </row>
    <row r="101" spans="1:14" s="80" customFormat="1" ht="25.15" customHeight="1" x14ac:dyDescent="0.25">
      <c r="A101" s="800"/>
      <c r="B101" s="527" t="s">
        <v>146</v>
      </c>
      <c r="C101" s="614" t="s">
        <v>1061</v>
      </c>
      <c r="D101" s="200">
        <v>0</v>
      </c>
      <c r="E101" s="200">
        <v>0</v>
      </c>
      <c r="F101" s="200">
        <v>1</v>
      </c>
      <c r="G101" s="200">
        <v>1</v>
      </c>
      <c r="H101" s="200">
        <v>1</v>
      </c>
      <c r="I101" s="200">
        <v>1</v>
      </c>
      <c r="J101" s="200">
        <v>1</v>
      </c>
      <c r="K101" s="200">
        <v>1</v>
      </c>
      <c r="L101" s="200">
        <v>1</v>
      </c>
      <c r="M101" s="200">
        <v>1</v>
      </c>
      <c r="N101" s="200"/>
    </row>
    <row r="102" spans="1:14" ht="25.15" customHeight="1" x14ac:dyDescent="0.25">
      <c r="A102" s="800"/>
      <c r="B102" s="527" t="s">
        <v>146</v>
      </c>
      <c r="C102" s="614" t="s">
        <v>1062</v>
      </c>
      <c r="D102" s="200">
        <v>0</v>
      </c>
      <c r="E102" s="200">
        <v>0</v>
      </c>
      <c r="F102" s="200">
        <v>1</v>
      </c>
      <c r="G102" s="200">
        <v>1</v>
      </c>
      <c r="H102" s="200">
        <v>1</v>
      </c>
      <c r="I102" s="200">
        <v>1</v>
      </c>
      <c r="J102" s="200">
        <v>1</v>
      </c>
      <c r="K102" s="200">
        <v>1</v>
      </c>
      <c r="L102" s="200">
        <v>1</v>
      </c>
      <c r="M102" s="200">
        <v>1</v>
      </c>
      <c r="N102" s="200"/>
    </row>
    <row r="103" spans="1:14" ht="25.15" customHeight="1" x14ac:dyDescent="0.25">
      <c r="A103" s="800" t="s">
        <v>49</v>
      </c>
      <c r="B103" s="527" t="s">
        <v>143</v>
      </c>
      <c r="C103" s="614" t="s">
        <v>193</v>
      </c>
      <c r="D103" s="606"/>
      <c r="E103" s="606">
        <v>1</v>
      </c>
      <c r="F103" s="606">
        <v>1</v>
      </c>
      <c r="G103" s="606">
        <v>1</v>
      </c>
      <c r="H103" s="606">
        <v>1</v>
      </c>
      <c r="I103" s="606">
        <v>1</v>
      </c>
      <c r="J103" s="606">
        <v>1</v>
      </c>
      <c r="K103" s="606">
        <v>1</v>
      </c>
      <c r="L103" s="606">
        <v>1</v>
      </c>
      <c r="M103" s="606">
        <v>1</v>
      </c>
      <c r="N103" s="200"/>
    </row>
    <row r="104" spans="1:14" ht="25.15" customHeight="1" x14ac:dyDescent="0.25">
      <c r="A104" s="800"/>
      <c r="B104" s="527" t="s">
        <v>146</v>
      </c>
      <c r="C104" s="614" t="s">
        <v>194</v>
      </c>
      <c r="D104" s="200">
        <v>0</v>
      </c>
      <c r="E104" s="200">
        <v>0</v>
      </c>
      <c r="F104" s="200">
        <v>1</v>
      </c>
      <c r="G104" s="200">
        <v>1</v>
      </c>
      <c r="H104" s="200">
        <v>1</v>
      </c>
      <c r="I104" s="200">
        <v>1</v>
      </c>
      <c r="J104" s="200">
        <v>1</v>
      </c>
      <c r="K104" s="200">
        <v>1</v>
      </c>
      <c r="L104" s="200">
        <v>1</v>
      </c>
      <c r="M104" s="200">
        <v>1</v>
      </c>
      <c r="N104" s="200"/>
    </row>
    <row r="105" spans="1:14" ht="25.15" customHeight="1" x14ac:dyDescent="0.25">
      <c r="A105" s="800"/>
      <c r="B105" s="527" t="s">
        <v>146</v>
      </c>
      <c r="C105" s="614" t="s">
        <v>195</v>
      </c>
      <c r="D105" s="200">
        <v>0</v>
      </c>
      <c r="E105" s="200">
        <v>0</v>
      </c>
      <c r="F105" s="200">
        <v>1</v>
      </c>
      <c r="G105" s="200">
        <v>1</v>
      </c>
      <c r="H105" s="200">
        <v>1</v>
      </c>
      <c r="I105" s="200">
        <v>1</v>
      </c>
      <c r="J105" s="200">
        <v>1</v>
      </c>
      <c r="K105" s="200">
        <v>1</v>
      </c>
      <c r="L105" s="200">
        <v>1</v>
      </c>
      <c r="M105" s="200">
        <v>1</v>
      </c>
      <c r="N105" s="200"/>
    </row>
    <row r="106" spans="1:14" ht="25.15" customHeight="1" x14ac:dyDescent="0.25">
      <c r="A106" s="800"/>
      <c r="B106" s="527" t="s">
        <v>146</v>
      </c>
      <c r="C106" s="614" t="s">
        <v>196</v>
      </c>
      <c r="D106" s="200">
        <v>0</v>
      </c>
      <c r="E106" s="200">
        <v>0</v>
      </c>
      <c r="F106" s="200">
        <v>1</v>
      </c>
      <c r="G106" s="200">
        <v>1</v>
      </c>
      <c r="H106" s="200">
        <v>1</v>
      </c>
      <c r="I106" s="200">
        <v>1</v>
      </c>
      <c r="J106" s="200">
        <v>1</v>
      </c>
      <c r="K106" s="200">
        <v>1</v>
      </c>
      <c r="L106" s="200">
        <v>1</v>
      </c>
      <c r="M106" s="200">
        <v>1</v>
      </c>
      <c r="N106" s="200"/>
    </row>
    <row r="107" spans="1:14" ht="25.15" customHeight="1" x14ac:dyDescent="0.25">
      <c r="A107" s="800" t="s">
        <v>50</v>
      </c>
      <c r="B107" s="527" t="s">
        <v>143</v>
      </c>
      <c r="C107" s="614" t="s">
        <v>197</v>
      </c>
      <c r="D107" s="200">
        <v>0</v>
      </c>
      <c r="E107" s="200">
        <v>1</v>
      </c>
      <c r="F107" s="200">
        <v>1</v>
      </c>
      <c r="G107" s="200">
        <v>1</v>
      </c>
      <c r="H107" s="200">
        <v>1</v>
      </c>
      <c r="I107" s="200">
        <v>1</v>
      </c>
      <c r="J107" s="200">
        <v>1</v>
      </c>
      <c r="K107" s="200">
        <v>1</v>
      </c>
      <c r="L107" s="200">
        <v>1</v>
      </c>
      <c r="M107" s="200">
        <v>1</v>
      </c>
      <c r="N107" s="200"/>
    </row>
    <row r="108" spans="1:14" ht="25.15" customHeight="1" x14ac:dyDescent="0.25">
      <c r="A108" s="800"/>
      <c r="B108" s="527" t="s">
        <v>146</v>
      </c>
      <c r="C108" s="614" t="s">
        <v>1065</v>
      </c>
      <c r="D108" s="200">
        <v>0</v>
      </c>
      <c r="E108" s="200">
        <v>0</v>
      </c>
      <c r="F108" s="200">
        <v>1</v>
      </c>
      <c r="G108" s="200">
        <v>1</v>
      </c>
      <c r="H108" s="200">
        <v>1</v>
      </c>
      <c r="I108" s="200">
        <v>1</v>
      </c>
      <c r="J108" s="200">
        <v>1</v>
      </c>
      <c r="K108" s="200">
        <v>1</v>
      </c>
      <c r="L108" s="200">
        <v>1</v>
      </c>
      <c r="M108" s="200">
        <v>1</v>
      </c>
      <c r="N108" s="200"/>
    </row>
    <row r="109" spans="1:14" ht="25.15" customHeight="1" x14ac:dyDescent="0.25">
      <c r="A109" s="800"/>
      <c r="B109" s="527" t="s">
        <v>146</v>
      </c>
      <c r="C109" s="614" t="s">
        <v>1066</v>
      </c>
      <c r="D109" s="200">
        <v>0</v>
      </c>
      <c r="E109" s="200">
        <v>0</v>
      </c>
      <c r="F109" s="200">
        <v>1</v>
      </c>
      <c r="G109" s="200">
        <v>1</v>
      </c>
      <c r="H109" s="200">
        <v>1</v>
      </c>
      <c r="I109" s="200">
        <v>1</v>
      </c>
      <c r="J109" s="200">
        <v>1</v>
      </c>
      <c r="K109" s="200">
        <v>1</v>
      </c>
      <c r="L109" s="200">
        <v>1</v>
      </c>
      <c r="M109" s="200">
        <v>1</v>
      </c>
      <c r="N109" s="200"/>
    </row>
    <row r="110" spans="1:14" ht="25.15" customHeight="1" x14ac:dyDescent="0.25">
      <c r="A110" s="800"/>
      <c r="B110" s="527" t="s">
        <v>146</v>
      </c>
      <c r="C110" s="614" t="s">
        <v>1067</v>
      </c>
      <c r="D110" s="200">
        <v>0</v>
      </c>
      <c r="E110" s="200">
        <v>0</v>
      </c>
      <c r="F110" s="200">
        <v>1</v>
      </c>
      <c r="G110" s="200">
        <v>1</v>
      </c>
      <c r="H110" s="200">
        <v>1</v>
      </c>
      <c r="I110" s="200">
        <v>1</v>
      </c>
      <c r="J110" s="200">
        <v>1</v>
      </c>
      <c r="K110" s="200">
        <v>1</v>
      </c>
      <c r="L110" s="200">
        <v>1</v>
      </c>
      <c r="M110" s="200">
        <v>1</v>
      </c>
      <c r="N110" s="200"/>
    </row>
    <row r="111" spans="1:14" ht="25.15" customHeight="1" x14ac:dyDescent="0.25">
      <c r="A111" s="800" t="s">
        <v>52</v>
      </c>
      <c r="B111" s="527" t="s">
        <v>143</v>
      </c>
      <c r="C111" s="614" t="s">
        <v>199</v>
      </c>
      <c r="D111" s="200"/>
      <c r="E111" s="200">
        <v>1</v>
      </c>
      <c r="F111" s="200">
        <v>1</v>
      </c>
      <c r="G111" s="200">
        <v>1</v>
      </c>
      <c r="H111" s="200">
        <v>1</v>
      </c>
      <c r="I111" s="200">
        <v>1</v>
      </c>
      <c r="J111" s="200">
        <v>1</v>
      </c>
      <c r="K111" s="200">
        <v>1</v>
      </c>
      <c r="L111" s="200">
        <v>1</v>
      </c>
      <c r="M111" s="200">
        <v>1</v>
      </c>
      <c r="N111" s="200"/>
    </row>
    <row r="112" spans="1:14" ht="25.15" customHeight="1" x14ac:dyDescent="0.25">
      <c r="A112" s="800"/>
      <c r="B112" s="527" t="s">
        <v>146</v>
      </c>
      <c r="C112" s="614" t="s">
        <v>711</v>
      </c>
      <c r="D112" s="200">
        <v>0</v>
      </c>
      <c r="E112" s="200">
        <v>1</v>
      </c>
      <c r="F112" s="200">
        <v>1</v>
      </c>
      <c r="G112" s="200">
        <v>1</v>
      </c>
      <c r="H112" s="200">
        <v>1</v>
      </c>
      <c r="I112" s="200">
        <v>1</v>
      </c>
      <c r="J112" s="200">
        <v>1</v>
      </c>
      <c r="K112" s="200">
        <v>1</v>
      </c>
      <c r="L112" s="200">
        <v>1</v>
      </c>
      <c r="M112" s="200">
        <v>1</v>
      </c>
      <c r="N112" s="200"/>
    </row>
    <row r="113" spans="1:14" ht="25.15" customHeight="1" x14ac:dyDescent="0.25">
      <c r="A113" s="800"/>
      <c r="B113" s="527" t="s">
        <v>146</v>
      </c>
      <c r="C113" s="614" t="s">
        <v>712</v>
      </c>
      <c r="D113" s="200">
        <v>0</v>
      </c>
      <c r="E113" s="200">
        <v>0</v>
      </c>
      <c r="F113" s="200">
        <v>1</v>
      </c>
      <c r="G113" s="200">
        <v>1</v>
      </c>
      <c r="H113" s="200">
        <v>1</v>
      </c>
      <c r="I113" s="200">
        <v>1</v>
      </c>
      <c r="J113" s="200">
        <v>1</v>
      </c>
      <c r="K113" s="200">
        <v>1</v>
      </c>
      <c r="L113" s="200">
        <v>1</v>
      </c>
      <c r="M113" s="200">
        <v>1</v>
      </c>
      <c r="N113" s="200"/>
    </row>
    <row r="114" spans="1:14" ht="25.15" customHeight="1" x14ac:dyDescent="0.25">
      <c r="A114" s="800"/>
      <c r="B114" s="527" t="s">
        <v>146</v>
      </c>
      <c r="C114" s="614" t="s">
        <v>713</v>
      </c>
      <c r="D114" s="200">
        <v>0</v>
      </c>
      <c r="E114" s="200">
        <v>0</v>
      </c>
      <c r="F114" s="200">
        <v>1</v>
      </c>
      <c r="G114" s="200">
        <v>1</v>
      </c>
      <c r="H114" s="200">
        <v>1</v>
      </c>
      <c r="I114" s="200">
        <v>1</v>
      </c>
      <c r="J114" s="200">
        <v>1</v>
      </c>
      <c r="K114" s="200">
        <v>1</v>
      </c>
      <c r="L114" s="200">
        <v>1</v>
      </c>
      <c r="M114" s="200">
        <v>1</v>
      </c>
      <c r="N114" s="200"/>
    </row>
    <row r="115" spans="1:14" ht="25.15" customHeight="1" x14ac:dyDescent="0.25">
      <c r="A115" s="800"/>
      <c r="B115" s="527" t="s">
        <v>146</v>
      </c>
      <c r="C115" s="614" t="s">
        <v>714</v>
      </c>
      <c r="D115" s="200">
        <v>0</v>
      </c>
      <c r="E115" s="200">
        <v>0</v>
      </c>
      <c r="F115" s="200">
        <v>1</v>
      </c>
      <c r="G115" s="200">
        <v>1</v>
      </c>
      <c r="H115" s="200">
        <v>1</v>
      </c>
      <c r="I115" s="200">
        <v>1</v>
      </c>
      <c r="J115" s="200">
        <v>1</v>
      </c>
      <c r="K115" s="200">
        <v>1</v>
      </c>
      <c r="L115" s="200">
        <v>1</v>
      </c>
      <c r="M115" s="200">
        <v>1</v>
      </c>
      <c r="N115" s="200"/>
    </row>
    <row r="116" spans="1:14" s="80" customFormat="1" ht="25.15" customHeight="1" x14ac:dyDescent="0.25">
      <c r="A116" s="800"/>
      <c r="B116" s="527" t="s">
        <v>146</v>
      </c>
      <c r="C116" s="614" t="s">
        <v>715</v>
      </c>
      <c r="D116" s="200">
        <v>0</v>
      </c>
      <c r="E116" s="200">
        <v>0</v>
      </c>
      <c r="F116" s="200">
        <v>1</v>
      </c>
      <c r="G116" s="200">
        <v>1</v>
      </c>
      <c r="H116" s="200">
        <v>1</v>
      </c>
      <c r="I116" s="200">
        <v>1</v>
      </c>
      <c r="J116" s="200">
        <v>1</v>
      </c>
      <c r="K116" s="200">
        <v>1</v>
      </c>
      <c r="L116" s="200">
        <v>1</v>
      </c>
      <c r="M116" s="200">
        <v>1</v>
      </c>
      <c r="N116" s="200"/>
    </row>
    <row r="117" spans="1:14" s="80" customFormat="1" ht="25.15" customHeight="1" x14ac:dyDescent="0.25">
      <c r="A117" s="800" t="s">
        <v>201</v>
      </c>
      <c r="B117" s="527" t="s">
        <v>143</v>
      </c>
      <c r="C117" s="614" t="s">
        <v>202</v>
      </c>
      <c r="D117" s="200">
        <v>0</v>
      </c>
      <c r="E117" s="200">
        <v>1</v>
      </c>
      <c r="F117" s="200">
        <v>1</v>
      </c>
      <c r="G117" s="200">
        <v>1</v>
      </c>
      <c r="H117" s="200">
        <v>1</v>
      </c>
      <c r="I117" s="200">
        <v>1</v>
      </c>
      <c r="J117" s="200">
        <v>1</v>
      </c>
      <c r="K117" s="200">
        <v>1</v>
      </c>
      <c r="L117" s="200">
        <v>1</v>
      </c>
      <c r="M117" s="200">
        <v>1</v>
      </c>
      <c r="N117" s="200"/>
    </row>
    <row r="118" spans="1:14" s="80" customFormat="1" ht="25.15" customHeight="1" x14ac:dyDescent="0.25">
      <c r="A118" s="800"/>
      <c r="B118" s="527" t="s">
        <v>146</v>
      </c>
      <c r="C118" s="614" t="s">
        <v>205</v>
      </c>
      <c r="D118" s="248">
        <v>0</v>
      </c>
      <c r="E118" s="248">
        <v>0</v>
      </c>
      <c r="F118" s="248">
        <v>1</v>
      </c>
      <c r="G118" s="248">
        <v>1</v>
      </c>
      <c r="H118" s="248">
        <v>1</v>
      </c>
      <c r="I118" s="248">
        <v>1</v>
      </c>
      <c r="J118" s="248">
        <v>1</v>
      </c>
      <c r="K118" s="248">
        <v>1</v>
      </c>
      <c r="L118" s="248">
        <v>1</v>
      </c>
      <c r="M118" s="248">
        <v>1</v>
      </c>
      <c r="N118" s="200"/>
    </row>
    <row r="119" spans="1:14" s="80" customFormat="1" ht="25.15" customHeight="1" x14ac:dyDescent="0.25">
      <c r="A119" s="800"/>
      <c r="B119" s="527" t="s">
        <v>146</v>
      </c>
      <c r="C119" s="614" t="s">
        <v>204</v>
      </c>
      <c r="D119" s="248">
        <v>0</v>
      </c>
      <c r="E119" s="248">
        <v>0</v>
      </c>
      <c r="F119" s="248">
        <v>1</v>
      </c>
      <c r="G119" s="248">
        <v>1</v>
      </c>
      <c r="H119" s="248">
        <v>1</v>
      </c>
      <c r="I119" s="248">
        <v>1</v>
      </c>
      <c r="J119" s="248">
        <v>1</v>
      </c>
      <c r="K119" s="248">
        <v>1</v>
      </c>
      <c r="L119" s="248">
        <v>1</v>
      </c>
      <c r="M119" s="248">
        <v>1</v>
      </c>
      <c r="N119" s="200"/>
    </row>
    <row r="120" spans="1:14" s="80" customFormat="1" ht="25.15" customHeight="1" x14ac:dyDescent="0.25">
      <c r="A120" s="800"/>
      <c r="B120" s="527" t="s">
        <v>146</v>
      </c>
      <c r="C120" s="614" t="s">
        <v>705</v>
      </c>
      <c r="D120" s="248">
        <v>0</v>
      </c>
      <c r="E120" s="248">
        <v>0</v>
      </c>
      <c r="F120" s="248">
        <v>1</v>
      </c>
      <c r="G120" s="248">
        <v>1</v>
      </c>
      <c r="H120" s="248">
        <v>1</v>
      </c>
      <c r="I120" s="248">
        <v>1</v>
      </c>
      <c r="J120" s="248">
        <v>1</v>
      </c>
      <c r="K120" s="248">
        <v>1</v>
      </c>
      <c r="L120" s="248">
        <v>1</v>
      </c>
      <c r="M120" s="248">
        <v>1</v>
      </c>
      <c r="N120" s="200"/>
    </row>
    <row r="121" spans="1:14" s="80" customFormat="1" ht="25.15" customHeight="1" x14ac:dyDescent="0.25">
      <c r="A121" s="800"/>
      <c r="B121" s="527" t="s">
        <v>146</v>
      </c>
      <c r="C121" s="614" t="s">
        <v>206</v>
      </c>
      <c r="D121" s="248">
        <v>0</v>
      </c>
      <c r="E121" s="248">
        <v>0</v>
      </c>
      <c r="F121" s="248">
        <v>1</v>
      </c>
      <c r="G121" s="248">
        <v>1</v>
      </c>
      <c r="H121" s="248">
        <v>1</v>
      </c>
      <c r="I121" s="248">
        <v>1</v>
      </c>
      <c r="J121" s="248">
        <v>1</v>
      </c>
      <c r="K121" s="248">
        <v>1</v>
      </c>
      <c r="L121" s="248">
        <v>1</v>
      </c>
      <c r="M121" s="248">
        <v>1</v>
      </c>
      <c r="N121" s="200"/>
    </row>
    <row r="122" spans="1:14" ht="25.15" customHeight="1" x14ac:dyDescent="0.25">
      <c r="A122" s="800"/>
      <c r="B122" s="527" t="s">
        <v>146</v>
      </c>
      <c r="C122" s="614" t="s">
        <v>203</v>
      </c>
      <c r="D122" s="248">
        <v>0</v>
      </c>
      <c r="E122" s="248">
        <v>0</v>
      </c>
      <c r="F122" s="248">
        <v>1</v>
      </c>
      <c r="G122" s="248">
        <v>1</v>
      </c>
      <c r="H122" s="248">
        <v>1</v>
      </c>
      <c r="I122" s="248">
        <v>1</v>
      </c>
      <c r="J122" s="248">
        <v>1</v>
      </c>
      <c r="K122" s="248">
        <v>1</v>
      </c>
      <c r="L122" s="248">
        <v>1</v>
      </c>
      <c r="M122" s="248">
        <v>1</v>
      </c>
      <c r="N122" s="200"/>
    </row>
    <row r="123" spans="1:14" ht="25.15" customHeight="1" x14ac:dyDescent="0.25">
      <c r="A123" s="800" t="s">
        <v>209</v>
      </c>
      <c r="B123" s="527" t="s">
        <v>143</v>
      </c>
      <c r="C123" s="614" t="s">
        <v>210</v>
      </c>
      <c r="D123" s="248">
        <v>0</v>
      </c>
      <c r="E123" s="248">
        <v>1</v>
      </c>
      <c r="F123" s="248">
        <v>1</v>
      </c>
      <c r="G123" s="248">
        <v>1</v>
      </c>
      <c r="H123" s="248">
        <v>1</v>
      </c>
      <c r="I123" s="248">
        <v>1</v>
      </c>
      <c r="J123" s="248">
        <v>1</v>
      </c>
      <c r="K123" s="248">
        <v>1</v>
      </c>
      <c r="L123" s="248">
        <v>1</v>
      </c>
      <c r="M123" s="248">
        <v>1</v>
      </c>
      <c r="N123" s="200"/>
    </row>
    <row r="124" spans="1:14" ht="25.15" customHeight="1" x14ac:dyDescent="0.25">
      <c r="A124" s="800"/>
      <c r="B124" s="527" t="s">
        <v>143</v>
      </c>
      <c r="C124" s="614" t="s">
        <v>211</v>
      </c>
      <c r="D124" s="248">
        <v>0</v>
      </c>
      <c r="E124" s="248">
        <v>1</v>
      </c>
      <c r="F124" s="248">
        <v>1</v>
      </c>
      <c r="G124" s="248">
        <v>1</v>
      </c>
      <c r="H124" s="248">
        <v>1</v>
      </c>
      <c r="I124" s="248">
        <v>1</v>
      </c>
      <c r="J124" s="248">
        <v>1</v>
      </c>
      <c r="K124" s="248">
        <v>1</v>
      </c>
      <c r="L124" s="248">
        <v>1</v>
      </c>
      <c r="M124" s="248">
        <v>1</v>
      </c>
      <c r="N124" s="200"/>
    </row>
    <row r="125" spans="1:14" ht="25.15" customHeight="1" x14ac:dyDescent="0.25">
      <c r="A125" s="800"/>
      <c r="B125" s="527" t="s">
        <v>143</v>
      </c>
      <c r="C125" s="614" t="s">
        <v>212</v>
      </c>
      <c r="D125" s="248">
        <v>0</v>
      </c>
      <c r="E125" s="248">
        <v>1</v>
      </c>
      <c r="F125" s="248">
        <v>1</v>
      </c>
      <c r="G125" s="248">
        <v>1</v>
      </c>
      <c r="H125" s="248">
        <v>1</v>
      </c>
      <c r="I125" s="248">
        <v>1</v>
      </c>
      <c r="J125" s="248">
        <v>1</v>
      </c>
      <c r="K125" s="248">
        <v>1</v>
      </c>
      <c r="L125" s="248">
        <v>1</v>
      </c>
      <c r="M125" s="248">
        <v>1</v>
      </c>
      <c r="N125" s="200"/>
    </row>
    <row r="126" spans="1:14" ht="25.15" customHeight="1" x14ac:dyDescent="0.25">
      <c r="A126" s="800" t="s">
        <v>57</v>
      </c>
      <c r="B126" s="527" t="s">
        <v>143</v>
      </c>
      <c r="C126" s="614" t="s">
        <v>213</v>
      </c>
      <c r="D126" s="200">
        <v>0</v>
      </c>
      <c r="E126" s="200">
        <v>1</v>
      </c>
      <c r="F126" s="200">
        <v>1</v>
      </c>
      <c r="G126" s="200">
        <v>1</v>
      </c>
      <c r="H126" s="200">
        <v>1</v>
      </c>
      <c r="I126" s="200">
        <v>1</v>
      </c>
      <c r="J126" s="200">
        <v>1</v>
      </c>
      <c r="K126" s="200">
        <v>1</v>
      </c>
      <c r="L126" s="200">
        <v>1</v>
      </c>
      <c r="M126" s="200">
        <v>1</v>
      </c>
      <c r="N126" s="200"/>
    </row>
    <row r="127" spans="1:14" ht="25.15" customHeight="1" x14ac:dyDescent="0.25">
      <c r="A127" s="800"/>
      <c r="B127" s="527" t="s">
        <v>146</v>
      </c>
      <c r="C127" s="614" t="s">
        <v>214</v>
      </c>
      <c r="D127" s="200">
        <v>0</v>
      </c>
      <c r="E127" s="200">
        <v>0</v>
      </c>
      <c r="F127" s="200">
        <v>1</v>
      </c>
      <c r="G127" s="200">
        <v>1</v>
      </c>
      <c r="H127" s="200">
        <v>1</v>
      </c>
      <c r="I127" s="200">
        <v>1</v>
      </c>
      <c r="J127" s="200">
        <v>1</v>
      </c>
      <c r="K127" s="200">
        <v>1</v>
      </c>
      <c r="L127" s="200">
        <v>1</v>
      </c>
      <c r="M127" s="200">
        <v>1</v>
      </c>
      <c r="N127" s="200">
        <v>1</v>
      </c>
    </row>
    <row r="128" spans="1:14" ht="25.15" customHeight="1" x14ac:dyDescent="0.25">
      <c r="A128" s="800"/>
      <c r="B128" s="527" t="s">
        <v>146</v>
      </c>
      <c r="C128" s="614" t="s">
        <v>1074</v>
      </c>
      <c r="D128" s="200">
        <v>0</v>
      </c>
      <c r="E128" s="200">
        <v>0</v>
      </c>
      <c r="F128" s="200">
        <v>1</v>
      </c>
      <c r="G128" s="200">
        <v>1</v>
      </c>
      <c r="H128" s="200">
        <v>1</v>
      </c>
      <c r="I128" s="200">
        <v>1</v>
      </c>
      <c r="J128" s="200">
        <v>1</v>
      </c>
      <c r="K128" s="200">
        <v>1</v>
      </c>
      <c r="L128" s="200">
        <v>1</v>
      </c>
      <c r="M128" s="200">
        <v>1</v>
      </c>
      <c r="N128" s="200"/>
    </row>
    <row r="129" spans="1:14" ht="25.15" customHeight="1" x14ac:dyDescent="0.25">
      <c r="A129" s="800"/>
      <c r="B129" s="527" t="s">
        <v>146</v>
      </c>
      <c r="C129" s="614" t="s">
        <v>1075</v>
      </c>
      <c r="D129" s="200">
        <v>0</v>
      </c>
      <c r="E129" s="200">
        <v>0</v>
      </c>
      <c r="F129" s="200">
        <v>1</v>
      </c>
      <c r="G129" s="200">
        <v>1</v>
      </c>
      <c r="H129" s="200">
        <v>1</v>
      </c>
      <c r="I129" s="200">
        <v>1</v>
      </c>
      <c r="J129" s="200">
        <v>1</v>
      </c>
      <c r="K129" s="200">
        <v>1</v>
      </c>
      <c r="L129" s="200">
        <v>1</v>
      </c>
      <c r="M129" s="200">
        <v>1</v>
      </c>
      <c r="N129" s="200"/>
    </row>
    <row r="130" spans="1:14" ht="25.15" customHeight="1" x14ac:dyDescent="0.25">
      <c r="A130" s="800"/>
      <c r="B130" s="527" t="s">
        <v>146</v>
      </c>
      <c r="C130" s="614" t="s">
        <v>1076</v>
      </c>
      <c r="D130" s="200">
        <v>0</v>
      </c>
      <c r="E130" s="200">
        <v>0</v>
      </c>
      <c r="F130" s="200">
        <v>1</v>
      </c>
      <c r="G130" s="200">
        <v>1</v>
      </c>
      <c r="H130" s="200">
        <v>1</v>
      </c>
      <c r="I130" s="200">
        <v>1</v>
      </c>
      <c r="J130" s="200">
        <v>1</v>
      </c>
      <c r="K130" s="200">
        <v>1</v>
      </c>
      <c r="L130" s="200">
        <v>1</v>
      </c>
      <c r="M130" s="200">
        <v>1</v>
      </c>
      <c r="N130" s="200"/>
    </row>
    <row r="131" spans="1:14" ht="25.15" customHeight="1" x14ac:dyDescent="0.25">
      <c r="A131" s="800"/>
      <c r="B131" s="527" t="s">
        <v>146</v>
      </c>
      <c r="C131" s="614" t="s">
        <v>1077</v>
      </c>
      <c r="D131" s="200">
        <v>0</v>
      </c>
      <c r="E131" s="200">
        <v>0</v>
      </c>
      <c r="F131" s="200">
        <v>1</v>
      </c>
      <c r="G131" s="200">
        <v>1</v>
      </c>
      <c r="H131" s="200">
        <v>1</v>
      </c>
      <c r="I131" s="200">
        <v>1</v>
      </c>
      <c r="J131" s="200">
        <v>1</v>
      </c>
      <c r="K131" s="200">
        <v>1</v>
      </c>
      <c r="L131" s="200">
        <v>1</v>
      </c>
      <c r="M131" s="200">
        <v>1</v>
      </c>
      <c r="N131" s="200"/>
    </row>
    <row r="132" spans="1:14" ht="25.15" customHeight="1" x14ac:dyDescent="0.25">
      <c r="A132" s="800"/>
      <c r="B132" s="527" t="s">
        <v>146</v>
      </c>
      <c r="C132" s="614" t="s">
        <v>1078</v>
      </c>
      <c r="D132" s="200">
        <v>0</v>
      </c>
      <c r="E132" s="200">
        <v>0</v>
      </c>
      <c r="F132" s="200">
        <v>1</v>
      </c>
      <c r="G132" s="200">
        <v>1</v>
      </c>
      <c r="H132" s="200">
        <v>1</v>
      </c>
      <c r="I132" s="200">
        <v>1</v>
      </c>
      <c r="J132" s="200">
        <v>1</v>
      </c>
      <c r="K132" s="200">
        <v>1</v>
      </c>
      <c r="L132" s="200">
        <v>1</v>
      </c>
      <c r="M132" s="200">
        <v>1</v>
      </c>
      <c r="N132" s="200"/>
    </row>
    <row r="133" spans="1:14" ht="25.15" customHeight="1" x14ac:dyDescent="0.25">
      <c r="A133" s="800"/>
      <c r="B133" s="527" t="s">
        <v>146</v>
      </c>
      <c r="C133" s="614" t="s">
        <v>1079</v>
      </c>
      <c r="D133" s="200">
        <v>0</v>
      </c>
      <c r="E133" s="200">
        <v>0</v>
      </c>
      <c r="F133" s="200">
        <v>1</v>
      </c>
      <c r="G133" s="200">
        <v>1</v>
      </c>
      <c r="H133" s="200">
        <v>1</v>
      </c>
      <c r="I133" s="200">
        <v>1</v>
      </c>
      <c r="J133" s="200">
        <v>1</v>
      </c>
      <c r="K133" s="200">
        <v>1</v>
      </c>
      <c r="L133" s="200">
        <v>1</v>
      </c>
      <c r="M133" s="200">
        <v>1</v>
      </c>
      <c r="N133" s="200"/>
    </row>
    <row r="134" spans="1:14" ht="25.15" customHeight="1" x14ac:dyDescent="0.25">
      <c r="A134" s="800"/>
      <c r="B134" s="527" t="s">
        <v>146</v>
      </c>
      <c r="C134" s="614" t="s">
        <v>1080</v>
      </c>
      <c r="D134" s="200">
        <v>0</v>
      </c>
      <c r="E134" s="200">
        <v>0</v>
      </c>
      <c r="F134" s="200">
        <v>1</v>
      </c>
      <c r="G134" s="200">
        <v>1</v>
      </c>
      <c r="H134" s="200">
        <v>1</v>
      </c>
      <c r="I134" s="200">
        <v>1</v>
      </c>
      <c r="J134" s="200">
        <v>1</v>
      </c>
      <c r="K134" s="200">
        <v>1</v>
      </c>
      <c r="L134" s="200">
        <v>1</v>
      </c>
      <c r="M134" s="200">
        <v>1</v>
      </c>
      <c r="N134" s="200"/>
    </row>
    <row r="135" spans="1:14" ht="25.15" customHeight="1" x14ac:dyDescent="0.25">
      <c r="A135" s="801" t="s">
        <v>549</v>
      </c>
      <c r="B135" s="802"/>
      <c r="C135" s="802"/>
      <c r="D135" s="802"/>
      <c r="E135" s="802"/>
      <c r="F135" s="802"/>
      <c r="G135" s="802"/>
      <c r="H135" s="802"/>
      <c r="I135" s="802"/>
      <c r="J135" s="802"/>
      <c r="K135" s="802"/>
      <c r="L135" s="802"/>
      <c r="M135" s="802"/>
      <c r="N135" s="803"/>
    </row>
    <row r="136" spans="1:14" ht="25.15" customHeight="1" x14ac:dyDescent="0.25">
      <c r="A136" s="809" t="s">
        <v>20</v>
      </c>
      <c r="B136" s="527" t="s">
        <v>143</v>
      </c>
      <c r="C136" s="614" t="s">
        <v>691</v>
      </c>
      <c r="D136" s="200">
        <v>0</v>
      </c>
      <c r="E136" s="200">
        <v>1</v>
      </c>
      <c r="F136" s="200">
        <v>0</v>
      </c>
      <c r="G136" s="200">
        <v>1</v>
      </c>
      <c r="H136" s="200">
        <v>1</v>
      </c>
      <c r="I136" s="200">
        <v>1</v>
      </c>
      <c r="J136" s="200">
        <v>1</v>
      </c>
      <c r="K136" s="200">
        <v>1</v>
      </c>
      <c r="L136" s="200">
        <v>1</v>
      </c>
      <c r="M136" s="200">
        <v>1</v>
      </c>
      <c r="N136" s="200"/>
    </row>
    <row r="137" spans="1:14" ht="25.15" customHeight="1" x14ac:dyDescent="0.25">
      <c r="A137" s="809"/>
      <c r="B137" s="527" t="s">
        <v>910</v>
      </c>
      <c r="C137" s="614" t="s">
        <v>170</v>
      </c>
      <c r="D137" s="200">
        <v>0</v>
      </c>
      <c r="E137" s="200">
        <v>0</v>
      </c>
      <c r="F137" s="200">
        <v>1</v>
      </c>
      <c r="G137" s="200">
        <v>0</v>
      </c>
      <c r="H137" s="200">
        <v>0</v>
      </c>
      <c r="I137" s="200">
        <v>0</v>
      </c>
      <c r="J137" s="200">
        <v>0</v>
      </c>
      <c r="K137" s="200">
        <v>0</v>
      </c>
      <c r="L137" s="200">
        <v>0</v>
      </c>
      <c r="M137" s="200">
        <v>0</v>
      </c>
      <c r="N137" s="200"/>
    </row>
    <row r="138" spans="1:14" ht="25.15" customHeight="1" x14ac:dyDescent="0.25">
      <c r="A138" s="527" t="s">
        <v>30</v>
      </c>
      <c r="B138" s="527" t="s">
        <v>1112</v>
      </c>
      <c r="C138" s="614" t="s">
        <v>1111</v>
      </c>
      <c r="D138" s="200">
        <v>0</v>
      </c>
      <c r="E138" s="200">
        <v>1</v>
      </c>
      <c r="F138" s="200">
        <v>1</v>
      </c>
      <c r="G138" s="200">
        <v>1</v>
      </c>
      <c r="H138" s="200">
        <v>1</v>
      </c>
      <c r="I138" s="200">
        <v>1</v>
      </c>
      <c r="J138" s="200">
        <v>1</v>
      </c>
      <c r="K138" s="200">
        <v>1</v>
      </c>
      <c r="L138" s="200">
        <v>1</v>
      </c>
      <c r="M138" s="200">
        <v>1</v>
      </c>
      <c r="N138" s="200"/>
    </row>
    <row r="139" spans="1:14" ht="25.15" customHeight="1" x14ac:dyDescent="0.25">
      <c r="A139" s="809" t="s">
        <v>34</v>
      </c>
      <c r="B139" s="527" t="s">
        <v>143</v>
      </c>
      <c r="C139" s="614" t="s">
        <v>1120</v>
      </c>
      <c r="D139" s="200">
        <v>0</v>
      </c>
      <c r="E139" s="200">
        <v>1</v>
      </c>
      <c r="F139" s="200">
        <v>0</v>
      </c>
      <c r="G139" s="200">
        <v>1</v>
      </c>
      <c r="H139" s="200">
        <v>1</v>
      </c>
      <c r="I139" s="200">
        <v>1</v>
      </c>
      <c r="J139" s="200">
        <v>1</v>
      </c>
      <c r="K139" s="200">
        <v>1</v>
      </c>
      <c r="L139" s="200">
        <v>1</v>
      </c>
      <c r="M139" s="200">
        <v>1</v>
      </c>
      <c r="N139" s="200"/>
    </row>
    <row r="140" spans="1:14" ht="25.15" customHeight="1" x14ac:dyDescent="0.25">
      <c r="A140" s="809"/>
      <c r="B140" s="527" t="s">
        <v>910</v>
      </c>
      <c r="C140" s="614" t="s">
        <v>1121</v>
      </c>
      <c r="D140" s="527">
        <v>0</v>
      </c>
      <c r="E140" s="527">
        <v>0</v>
      </c>
      <c r="F140" s="527">
        <v>1</v>
      </c>
      <c r="G140" s="527">
        <v>0</v>
      </c>
      <c r="H140" s="527">
        <v>0</v>
      </c>
      <c r="I140" s="527">
        <v>0</v>
      </c>
      <c r="J140" s="527">
        <v>0</v>
      </c>
      <c r="K140" s="527">
        <v>0</v>
      </c>
      <c r="L140" s="527">
        <v>0</v>
      </c>
      <c r="M140" s="527">
        <v>0</v>
      </c>
      <c r="N140" s="200"/>
    </row>
    <row r="141" spans="1:14" ht="25.15" customHeight="1" x14ac:dyDescent="0.25">
      <c r="A141" s="809" t="s">
        <v>36</v>
      </c>
      <c r="B141" s="200" t="s">
        <v>143</v>
      </c>
      <c r="C141" s="614" t="s">
        <v>180</v>
      </c>
      <c r="D141" s="200">
        <v>0</v>
      </c>
      <c r="E141" s="200">
        <v>1</v>
      </c>
      <c r="F141" s="200">
        <v>0</v>
      </c>
      <c r="G141" s="200">
        <v>1</v>
      </c>
      <c r="H141" s="200">
        <v>1</v>
      </c>
      <c r="I141" s="200">
        <v>1</v>
      </c>
      <c r="J141" s="200">
        <v>1</v>
      </c>
      <c r="K141" s="200">
        <v>1</v>
      </c>
      <c r="L141" s="200">
        <v>1</v>
      </c>
      <c r="M141" s="200">
        <v>1</v>
      </c>
      <c r="N141" s="200"/>
    </row>
    <row r="142" spans="1:14" ht="25.15" customHeight="1" x14ac:dyDescent="0.25">
      <c r="A142" s="809"/>
      <c r="B142" s="527" t="s">
        <v>910</v>
      </c>
      <c r="C142" s="614" t="s">
        <v>181</v>
      </c>
      <c r="D142" s="527">
        <v>0</v>
      </c>
      <c r="E142" s="527">
        <v>0</v>
      </c>
      <c r="F142" s="527">
        <v>1</v>
      </c>
      <c r="G142" s="527">
        <v>0</v>
      </c>
      <c r="H142" s="527">
        <v>0</v>
      </c>
      <c r="I142" s="527">
        <v>0</v>
      </c>
      <c r="J142" s="527">
        <v>0</v>
      </c>
      <c r="K142" s="527">
        <v>0</v>
      </c>
      <c r="L142" s="527">
        <v>0</v>
      </c>
      <c r="M142" s="527">
        <v>0</v>
      </c>
      <c r="N142" s="527"/>
    </row>
    <row r="143" spans="1:14" ht="25.15" customHeight="1" x14ac:dyDescent="0.25">
      <c r="A143" s="801" t="s">
        <v>542</v>
      </c>
      <c r="B143" s="802"/>
      <c r="C143" s="802"/>
      <c r="D143" s="802"/>
      <c r="E143" s="802"/>
      <c r="F143" s="802"/>
      <c r="G143" s="802"/>
      <c r="H143" s="802"/>
      <c r="I143" s="802"/>
      <c r="J143" s="802"/>
      <c r="K143" s="802"/>
      <c r="L143" s="802"/>
      <c r="M143" s="802"/>
      <c r="N143" s="803"/>
    </row>
    <row r="144" spans="1:14" ht="25.15" customHeight="1" x14ac:dyDescent="0.25">
      <c r="A144" s="527" t="s">
        <v>51</v>
      </c>
      <c r="B144" s="527" t="s">
        <v>143</v>
      </c>
      <c r="C144" s="614" t="s">
        <v>198</v>
      </c>
      <c r="D144" s="200">
        <v>1</v>
      </c>
      <c r="E144" s="200">
        <v>1</v>
      </c>
      <c r="F144" s="200">
        <v>1</v>
      </c>
      <c r="G144" s="200">
        <v>1</v>
      </c>
      <c r="H144" s="200">
        <v>1</v>
      </c>
      <c r="I144" s="200">
        <v>1</v>
      </c>
      <c r="J144" s="200">
        <v>1</v>
      </c>
      <c r="K144" s="200">
        <v>1</v>
      </c>
      <c r="L144" s="200">
        <v>1</v>
      </c>
      <c r="M144" s="200">
        <v>1</v>
      </c>
      <c r="N144" s="200">
        <v>1</v>
      </c>
    </row>
    <row r="145" spans="1:14" ht="25.15" customHeight="1" x14ac:dyDescent="0.25">
      <c r="A145" s="527" t="s">
        <v>53</v>
      </c>
      <c r="B145" s="527" t="s">
        <v>143</v>
      </c>
      <c r="C145" s="614" t="s">
        <v>200</v>
      </c>
      <c r="D145" s="200">
        <v>1</v>
      </c>
      <c r="E145" s="200">
        <v>1</v>
      </c>
      <c r="F145" s="200">
        <v>1</v>
      </c>
      <c r="G145" s="200">
        <v>1</v>
      </c>
      <c r="H145" s="200">
        <v>1</v>
      </c>
      <c r="I145" s="200">
        <v>1</v>
      </c>
      <c r="J145" s="200">
        <v>1</v>
      </c>
      <c r="K145" s="200">
        <v>1</v>
      </c>
      <c r="L145" s="200">
        <v>1</v>
      </c>
      <c r="M145" s="200">
        <v>1</v>
      </c>
      <c r="N145" s="200">
        <v>1</v>
      </c>
    </row>
    <row r="146" spans="1:14" ht="25.15" customHeight="1" x14ac:dyDescent="0.25">
      <c r="A146" s="527" t="s">
        <v>55</v>
      </c>
      <c r="B146" s="527" t="s">
        <v>143</v>
      </c>
      <c r="C146" s="614" t="s">
        <v>208</v>
      </c>
      <c r="D146" s="200">
        <v>1</v>
      </c>
      <c r="E146" s="200">
        <v>1</v>
      </c>
      <c r="F146" s="200">
        <v>1</v>
      </c>
      <c r="G146" s="200">
        <v>1</v>
      </c>
      <c r="H146" s="200">
        <v>1</v>
      </c>
      <c r="I146" s="200">
        <v>1</v>
      </c>
      <c r="J146" s="200">
        <v>1</v>
      </c>
      <c r="K146" s="200">
        <v>1</v>
      </c>
      <c r="L146" s="200">
        <v>1</v>
      </c>
      <c r="M146" s="200">
        <v>1</v>
      </c>
      <c r="N146" s="200">
        <v>1</v>
      </c>
    </row>
    <row r="147" spans="1:14" ht="25.15" customHeight="1" x14ac:dyDescent="0.25">
      <c r="A147" s="527" t="s">
        <v>58</v>
      </c>
      <c r="B147" s="527" t="s">
        <v>143</v>
      </c>
      <c r="C147" s="527" t="s">
        <v>215</v>
      </c>
      <c r="D147" s="200">
        <v>1</v>
      </c>
      <c r="E147" s="200">
        <v>1</v>
      </c>
      <c r="F147" s="200">
        <v>1</v>
      </c>
      <c r="G147" s="200">
        <v>1</v>
      </c>
      <c r="H147" s="200">
        <v>1</v>
      </c>
      <c r="I147" s="200">
        <v>1</v>
      </c>
      <c r="J147" s="200">
        <v>1</v>
      </c>
      <c r="K147" s="200">
        <v>1</v>
      </c>
      <c r="L147" s="200">
        <v>1</v>
      </c>
      <c r="M147" s="200">
        <v>1</v>
      </c>
      <c r="N147" s="200">
        <v>1</v>
      </c>
    </row>
    <row r="148" spans="1:14" ht="25.15" customHeight="1" x14ac:dyDescent="0.25">
      <c r="A148" s="801" t="s">
        <v>543</v>
      </c>
      <c r="B148" s="802"/>
      <c r="C148" s="802"/>
      <c r="D148" s="802"/>
      <c r="E148" s="802"/>
      <c r="F148" s="802"/>
      <c r="G148" s="802"/>
      <c r="H148" s="802"/>
      <c r="I148" s="802"/>
      <c r="J148" s="802"/>
      <c r="K148" s="802"/>
      <c r="L148" s="802"/>
      <c r="M148" s="802"/>
      <c r="N148" s="803"/>
    </row>
    <row r="149" spans="1:14" s="80" customFormat="1" ht="25.15" customHeight="1" x14ac:dyDescent="0.25">
      <c r="A149" s="800" t="s">
        <v>59</v>
      </c>
      <c r="B149" s="527" t="s">
        <v>143</v>
      </c>
      <c r="C149" s="614" t="s">
        <v>216</v>
      </c>
      <c r="D149" s="200"/>
      <c r="E149" s="200">
        <v>1</v>
      </c>
      <c r="F149" s="200"/>
      <c r="G149" s="200">
        <v>1</v>
      </c>
      <c r="H149" s="200">
        <v>1</v>
      </c>
      <c r="I149" s="200">
        <v>1</v>
      </c>
      <c r="J149" s="200">
        <v>1</v>
      </c>
      <c r="K149" s="200">
        <v>1</v>
      </c>
      <c r="L149" s="200">
        <v>1</v>
      </c>
      <c r="M149" s="200">
        <v>1</v>
      </c>
      <c r="N149" s="527" t="s">
        <v>641</v>
      </c>
    </row>
    <row r="150" spans="1:14" s="80" customFormat="1" ht="25.15" customHeight="1" x14ac:dyDescent="0.25">
      <c r="A150" s="800"/>
      <c r="B150" s="527" t="s">
        <v>217</v>
      </c>
      <c r="C150" s="614" t="s">
        <v>218</v>
      </c>
      <c r="D150" s="200"/>
      <c r="E150" s="200"/>
      <c r="F150" s="200">
        <v>1</v>
      </c>
      <c r="G150" s="200"/>
      <c r="H150" s="200"/>
      <c r="I150" s="200"/>
      <c r="J150" s="200"/>
      <c r="K150" s="200"/>
      <c r="L150" s="200"/>
      <c r="M150" s="200"/>
      <c r="N150" s="527"/>
    </row>
    <row r="151" spans="1:14" ht="25.15" customHeight="1" x14ac:dyDescent="0.25">
      <c r="A151" s="800" t="s">
        <v>60</v>
      </c>
      <c r="B151" s="527" t="s">
        <v>143</v>
      </c>
      <c r="C151" s="614" t="s">
        <v>219</v>
      </c>
      <c r="D151" s="527">
        <v>0</v>
      </c>
      <c r="E151" s="527">
        <v>1</v>
      </c>
      <c r="F151" s="527">
        <v>0</v>
      </c>
      <c r="G151" s="527">
        <v>1</v>
      </c>
      <c r="H151" s="527">
        <v>1</v>
      </c>
      <c r="I151" s="527">
        <v>1</v>
      </c>
      <c r="J151" s="527">
        <v>1</v>
      </c>
      <c r="K151" s="527">
        <v>1</v>
      </c>
      <c r="L151" s="527">
        <v>1</v>
      </c>
      <c r="M151" s="200">
        <v>1</v>
      </c>
      <c r="N151" s="200"/>
    </row>
    <row r="152" spans="1:14" s="80" customFormat="1" ht="25.15" customHeight="1" x14ac:dyDescent="0.25">
      <c r="A152" s="800"/>
      <c r="B152" s="527" t="s">
        <v>217</v>
      </c>
      <c r="C152" s="614" t="s">
        <v>220</v>
      </c>
      <c r="D152" s="200">
        <v>0</v>
      </c>
      <c r="E152" s="200">
        <v>0</v>
      </c>
      <c r="F152" s="200">
        <v>1</v>
      </c>
      <c r="G152" s="200">
        <v>0</v>
      </c>
      <c r="H152" s="200">
        <v>0</v>
      </c>
      <c r="I152" s="200">
        <v>0</v>
      </c>
      <c r="J152" s="200">
        <v>0</v>
      </c>
      <c r="K152" s="200">
        <v>0</v>
      </c>
      <c r="L152" s="200">
        <v>0</v>
      </c>
      <c r="M152" s="200">
        <v>0</v>
      </c>
      <c r="N152" s="200"/>
    </row>
    <row r="153" spans="1:14" s="80" customFormat="1" ht="25.15" customHeight="1" x14ac:dyDescent="0.25">
      <c r="A153" s="800" t="s">
        <v>61</v>
      </c>
      <c r="B153" s="527" t="s">
        <v>143</v>
      </c>
      <c r="C153" s="614" t="s">
        <v>221</v>
      </c>
      <c r="D153" s="200">
        <v>0</v>
      </c>
      <c r="E153" s="200">
        <v>1</v>
      </c>
      <c r="F153" s="200">
        <v>0</v>
      </c>
      <c r="G153" s="200">
        <v>1</v>
      </c>
      <c r="H153" s="200">
        <v>1</v>
      </c>
      <c r="I153" s="200">
        <v>1</v>
      </c>
      <c r="J153" s="200">
        <v>1</v>
      </c>
      <c r="K153" s="200">
        <v>1</v>
      </c>
      <c r="L153" s="200">
        <v>1</v>
      </c>
      <c r="M153" s="200">
        <v>1</v>
      </c>
      <c r="N153" s="200">
        <v>1</v>
      </c>
    </row>
    <row r="154" spans="1:14" ht="25.15" customHeight="1" x14ac:dyDescent="0.25">
      <c r="A154" s="800"/>
      <c r="B154" s="527" t="s">
        <v>217</v>
      </c>
      <c r="C154" s="614" t="s">
        <v>222</v>
      </c>
      <c r="D154" s="200">
        <v>0</v>
      </c>
      <c r="E154" s="200">
        <v>0</v>
      </c>
      <c r="F154" s="200">
        <v>1</v>
      </c>
      <c r="G154" s="200">
        <v>0</v>
      </c>
      <c r="H154" s="200">
        <v>0</v>
      </c>
      <c r="I154" s="200">
        <v>0</v>
      </c>
      <c r="J154" s="200">
        <v>0</v>
      </c>
      <c r="K154" s="200">
        <v>0</v>
      </c>
      <c r="L154" s="200">
        <v>0</v>
      </c>
      <c r="M154" s="200">
        <v>0</v>
      </c>
      <c r="N154" s="200"/>
    </row>
    <row r="155" spans="1:14" ht="25.15" customHeight="1" x14ac:dyDescent="0.25">
      <c r="A155" s="800" t="s">
        <v>62</v>
      </c>
      <c r="B155" s="527" t="s">
        <v>143</v>
      </c>
      <c r="C155" s="614" t="s">
        <v>223</v>
      </c>
      <c r="D155" s="527">
        <v>0</v>
      </c>
      <c r="E155" s="527">
        <v>1</v>
      </c>
      <c r="F155" s="527">
        <v>0</v>
      </c>
      <c r="G155" s="527">
        <v>1</v>
      </c>
      <c r="H155" s="527">
        <v>1</v>
      </c>
      <c r="I155" s="527">
        <v>1</v>
      </c>
      <c r="J155" s="527">
        <v>1</v>
      </c>
      <c r="K155" s="527">
        <v>1</v>
      </c>
      <c r="L155" s="527">
        <v>1</v>
      </c>
      <c r="M155" s="527">
        <v>1</v>
      </c>
      <c r="N155" s="527"/>
    </row>
    <row r="156" spans="1:14" ht="25.15" customHeight="1" x14ac:dyDescent="0.25">
      <c r="A156" s="800"/>
      <c r="B156" s="527" t="s">
        <v>143</v>
      </c>
      <c r="C156" s="614" t="s">
        <v>224</v>
      </c>
      <c r="D156" s="527">
        <v>0</v>
      </c>
      <c r="E156" s="527">
        <v>1</v>
      </c>
      <c r="F156" s="527">
        <v>0</v>
      </c>
      <c r="G156" s="527">
        <v>1</v>
      </c>
      <c r="H156" s="527">
        <v>1</v>
      </c>
      <c r="I156" s="527">
        <v>1</v>
      </c>
      <c r="J156" s="527">
        <v>1</v>
      </c>
      <c r="K156" s="527">
        <v>0</v>
      </c>
      <c r="L156" s="527">
        <v>1</v>
      </c>
      <c r="M156" s="527">
        <v>1</v>
      </c>
      <c r="N156" s="527"/>
    </row>
    <row r="157" spans="1:14" ht="25.15" customHeight="1" x14ac:dyDescent="0.25">
      <c r="A157" s="196" t="s">
        <v>225</v>
      </c>
      <c r="B157" s="527" t="s">
        <v>143</v>
      </c>
      <c r="C157" s="614" t="s">
        <v>516</v>
      </c>
      <c r="D157" s="527"/>
      <c r="E157" s="527">
        <v>1</v>
      </c>
      <c r="F157" s="527">
        <v>1</v>
      </c>
      <c r="G157" s="527">
        <v>1</v>
      </c>
      <c r="H157" s="527">
        <v>1</v>
      </c>
      <c r="I157" s="527">
        <v>1</v>
      </c>
      <c r="J157" s="527">
        <v>1</v>
      </c>
      <c r="K157" s="527">
        <v>1</v>
      </c>
      <c r="L157" s="527">
        <v>1</v>
      </c>
      <c r="M157" s="200">
        <v>1</v>
      </c>
      <c r="N157" s="200"/>
    </row>
    <row r="158" spans="1:14" ht="25.15" customHeight="1" x14ac:dyDescent="0.25">
      <c r="A158" s="196" t="s">
        <v>64</v>
      </c>
      <c r="B158" s="527" t="s">
        <v>143</v>
      </c>
      <c r="C158" s="614" t="s">
        <v>226</v>
      </c>
      <c r="D158" s="200">
        <v>0</v>
      </c>
      <c r="E158" s="200">
        <v>1</v>
      </c>
      <c r="F158" s="200">
        <v>1</v>
      </c>
      <c r="G158" s="200">
        <v>1</v>
      </c>
      <c r="H158" s="200">
        <v>1</v>
      </c>
      <c r="I158" s="200">
        <v>1</v>
      </c>
      <c r="J158" s="200">
        <v>1</v>
      </c>
      <c r="K158" s="200">
        <v>1</v>
      </c>
      <c r="L158" s="200">
        <v>1</v>
      </c>
      <c r="M158" s="200">
        <v>1</v>
      </c>
      <c r="N158" s="200"/>
    </row>
    <row r="159" spans="1:14" ht="25.15" customHeight="1" x14ac:dyDescent="0.25">
      <c r="A159" s="801" t="s">
        <v>544</v>
      </c>
      <c r="B159" s="802"/>
      <c r="C159" s="802"/>
      <c r="D159" s="802"/>
      <c r="E159" s="802"/>
      <c r="F159" s="802"/>
      <c r="G159" s="802"/>
      <c r="H159" s="802"/>
      <c r="I159" s="802"/>
      <c r="J159" s="802"/>
      <c r="K159" s="802"/>
      <c r="L159" s="802"/>
      <c r="M159" s="802"/>
      <c r="N159" s="803"/>
    </row>
    <row r="160" spans="1:14" ht="25.15" customHeight="1" x14ac:dyDescent="0.25">
      <c r="A160" s="799" t="s">
        <v>65</v>
      </c>
      <c r="B160" s="126" t="s">
        <v>143</v>
      </c>
      <c r="C160" s="126" t="s">
        <v>1219</v>
      </c>
      <c r="D160" s="527"/>
      <c r="E160" s="527"/>
      <c r="F160" s="527"/>
      <c r="G160" s="527">
        <v>1</v>
      </c>
      <c r="H160" s="527">
        <v>1</v>
      </c>
      <c r="I160" s="527">
        <v>1</v>
      </c>
      <c r="J160" s="527">
        <v>1</v>
      </c>
      <c r="K160" s="527">
        <v>1</v>
      </c>
      <c r="L160" s="527">
        <v>1</v>
      </c>
      <c r="M160" s="527">
        <v>1</v>
      </c>
      <c r="N160" s="527"/>
    </row>
    <row r="161" spans="1:14" ht="25.15" customHeight="1" x14ac:dyDescent="0.25">
      <c r="A161" s="799"/>
      <c r="B161" s="610" t="s">
        <v>143</v>
      </c>
      <c r="C161" s="126" t="s">
        <v>798</v>
      </c>
      <c r="D161" s="527"/>
      <c r="E161" s="527">
        <v>1</v>
      </c>
      <c r="F161" s="527"/>
      <c r="G161" s="527">
        <v>1</v>
      </c>
      <c r="H161" s="527">
        <v>1</v>
      </c>
      <c r="I161" s="527">
        <v>1</v>
      </c>
      <c r="J161" s="527">
        <v>1</v>
      </c>
      <c r="K161" s="527">
        <v>1</v>
      </c>
      <c r="L161" s="527">
        <v>1</v>
      </c>
      <c r="M161" s="527">
        <v>1</v>
      </c>
      <c r="N161" s="527"/>
    </row>
    <row r="162" spans="1:14" ht="25.15" customHeight="1" x14ac:dyDescent="0.25">
      <c r="A162" s="799"/>
      <c r="B162" s="126" t="s">
        <v>146</v>
      </c>
      <c r="C162" s="329" t="s">
        <v>799</v>
      </c>
      <c r="D162" s="248"/>
      <c r="E162" s="248"/>
      <c r="F162" s="248"/>
      <c r="G162" s="248">
        <v>1</v>
      </c>
      <c r="H162" s="248">
        <v>1</v>
      </c>
      <c r="I162" s="248">
        <v>1</v>
      </c>
      <c r="J162" s="248"/>
      <c r="K162" s="248"/>
      <c r="L162" s="248"/>
      <c r="M162" s="248"/>
      <c r="N162" s="248"/>
    </row>
    <row r="163" spans="1:14" ht="25.15" customHeight="1" x14ac:dyDescent="0.25">
      <c r="A163" s="799"/>
      <c r="B163" s="126" t="s">
        <v>146</v>
      </c>
      <c r="C163" s="329" t="s">
        <v>800</v>
      </c>
      <c r="D163" s="248"/>
      <c r="E163" s="248"/>
      <c r="F163" s="248"/>
      <c r="G163" s="248">
        <v>1</v>
      </c>
      <c r="H163" s="248">
        <v>1</v>
      </c>
      <c r="I163" s="248">
        <v>1</v>
      </c>
      <c r="J163" s="248"/>
      <c r="K163" s="248"/>
      <c r="L163" s="248"/>
      <c r="M163" s="248"/>
      <c r="N163" s="248"/>
    </row>
    <row r="164" spans="1:14" ht="25.15" customHeight="1" x14ac:dyDescent="0.25">
      <c r="A164" s="799"/>
      <c r="B164" s="126" t="s">
        <v>146</v>
      </c>
      <c r="C164" s="329" t="s">
        <v>801</v>
      </c>
      <c r="D164" s="248"/>
      <c r="E164" s="248"/>
      <c r="F164" s="248"/>
      <c r="G164" s="248">
        <v>1</v>
      </c>
      <c r="H164" s="248">
        <v>1</v>
      </c>
      <c r="I164" s="248">
        <v>1</v>
      </c>
      <c r="J164" s="248"/>
      <c r="K164" s="248"/>
      <c r="L164" s="248"/>
      <c r="M164" s="248"/>
      <c r="N164" s="248"/>
    </row>
    <row r="165" spans="1:14" ht="25.15" customHeight="1" x14ac:dyDescent="0.25">
      <c r="A165" s="799"/>
      <c r="B165" s="126" t="s">
        <v>146</v>
      </c>
      <c r="C165" s="329" t="s">
        <v>1220</v>
      </c>
      <c r="D165" s="248"/>
      <c r="E165" s="248"/>
      <c r="F165" s="248"/>
      <c r="G165" s="248">
        <v>1</v>
      </c>
      <c r="H165" s="248">
        <v>1</v>
      </c>
      <c r="I165" s="248">
        <v>1</v>
      </c>
      <c r="J165" s="248"/>
      <c r="K165" s="248"/>
      <c r="L165" s="248"/>
      <c r="M165" s="248"/>
      <c r="N165" s="248"/>
    </row>
    <row r="166" spans="1:14" s="80" customFormat="1" ht="25.15" customHeight="1" x14ac:dyDescent="0.25">
      <c r="A166" s="799"/>
      <c r="B166" s="126" t="s">
        <v>146</v>
      </c>
      <c r="C166" s="329" t="s">
        <v>802</v>
      </c>
      <c r="D166" s="248"/>
      <c r="E166" s="248"/>
      <c r="F166" s="248"/>
      <c r="G166" s="248">
        <v>1</v>
      </c>
      <c r="H166" s="248">
        <v>1</v>
      </c>
      <c r="I166" s="248">
        <v>1</v>
      </c>
      <c r="J166" s="248"/>
      <c r="K166" s="248"/>
      <c r="L166" s="248"/>
      <c r="M166" s="248"/>
      <c r="N166" s="248"/>
    </row>
    <row r="167" spans="1:14" s="80" customFormat="1" ht="25.15" customHeight="1" x14ac:dyDescent="0.25">
      <c r="A167" s="799"/>
      <c r="B167" s="126" t="s">
        <v>146</v>
      </c>
      <c r="C167" s="329" t="s">
        <v>803</v>
      </c>
      <c r="D167" s="248"/>
      <c r="E167" s="248"/>
      <c r="F167" s="248"/>
      <c r="G167" s="248">
        <v>1</v>
      </c>
      <c r="H167" s="248">
        <v>1</v>
      </c>
      <c r="I167" s="248">
        <v>1</v>
      </c>
      <c r="J167" s="248"/>
      <c r="K167" s="248"/>
      <c r="L167" s="248"/>
      <c r="M167" s="248"/>
      <c r="N167" s="248"/>
    </row>
    <row r="168" spans="1:14" ht="25.15" customHeight="1" x14ac:dyDescent="0.25">
      <c r="A168" s="808" t="s">
        <v>1300</v>
      </c>
      <c r="B168" s="600" t="s">
        <v>143</v>
      </c>
      <c r="C168" s="600" t="s">
        <v>534</v>
      </c>
      <c r="D168" s="550"/>
      <c r="E168" s="550">
        <v>1</v>
      </c>
      <c r="F168" s="550"/>
      <c r="G168" s="550">
        <v>1</v>
      </c>
      <c r="H168" s="550">
        <v>1</v>
      </c>
      <c r="I168" s="550">
        <v>1</v>
      </c>
      <c r="J168" s="550">
        <v>1</v>
      </c>
      <c r="K168" s="550">
        <v>1</v>
      </c>
      <c r="L168" s="550">
        <v>1</v>
      </c>
      <c r="M168" s="550">
        <v>1</v>
      </c>
      <c r="N168" s="609"/>
    </row>
    <row r="169" spans="1:14" ht="25.15" customHeight="1" x14ac:dyDescent="0.25">
      <c r="A169" s="808"/>
      <c r="B169" s="600" t="s">
        <v>143</v>
      </c>
      <c r="C169" s="600" t="s">
        <v>533</v>
      </c>
      <c r="D169" s="550"/>
      <c r="E169" s="550">
        <v>1</v>
      </c>
      <c r="F169" s="550"/>
      <c r="G169" s="550">
        <v>1</v>
      </c>
      <c r="H169" s="550">
        <v>1</v>
      </c>
      <c r="I169" s="550">
        <v>1</v>
      </c>
      <c r="J169" s="550">
        <v>1</v>
      </c>
      <c r="K169" s="550">
        <v>1</v>
      </c>
      <c r="L169" s="550">
        <v>1</v>
      </c>
      <c r="M169" s="550">
        <v>1</v>
      </c>
      <c r="N169" s="609"/>
    </row>
    <row r="170" spans="1:14" ht="25.15" customHeight="1" x14ac:dyDescent="0.25">
      <c r="A170" s="808"/>
      <c r="B170" s="600" t="s">
        <v>143</v>
      </c>
      <c r="C170" s="600" t="s">
        <v>532</v>
      </c>
      <c r="D170" s="550"/>
      <c r="E170" s="550">
        <v>1</v>
      </c>
      <c r="F170" s="550"/>
      <c r="G170" s="550">
        <v>1</v>
      </c>
      <c r="H170" s="550">
        <v>1</v>
      </c>
      <c r="I170" s="550">
        <v>1</v>
      </c>
      <c r="J170" s="550">
        <v>1</v>
      </c>
      <c r="K170" s="550">
        <v>1</v>
      </c>
      <c r="L170" s="550">
        <v>1</v>
      </c>
      <c r="M170" s="550">
        <v>1</v>
      </c>
      <c r="N170" s="609"/>
    </row>
    <row r="171" spans="1:14" ht="25.15" customHeight="1" x14ac:dyDescent="0.25">
      <c r="A171" s="808"/>
      <c r="B171" s="600" t="s">
        <v>217</v>
      </c>
      <c r="C171" s="600" t="s">
        <v>531</v>
      </c>
      <c r="D171" s="550"/>
      <c r="E171" s="550"/>
      <c r="F171" s="550">
        <v>1</v>
      </c>
      <c r="G171" s="550"/>
      <c r="H171" s="550"/>
      <c r="I171" s="550"/>
      <c r="J171" s="550"/>
      <c r="K171" s="550"/>
      <c r="L171" s="550"/>
      <c r="M171" s="550"/>
      <c r="N171" s="609"/>
    </row>
    <row r="172" spans="1:14" ht="25.15" customHeight="1" x14ac:dyDescent="0.25">
      <c r="A172" s="808"/>
      <c r="B172" s="600" t="s">
        <v>146</v>
      </c>
      <c r="C172" s="600" t="s">
        <v>623</v>
      </c>
      <c r="D172" s="550">
        <v>1</v>
      </c>
      <c r="E172" s="550">
        <v>0</v>
      </c>
      <c r="F172" s="550">
        <v>1</v>
      </c>
      <c r="G172" s="550">
        <v>1</v>
      </c>
      <c r="H172" s="550">
        <v>1</v>
      </c>
      <c r="I172" s="550">
        <v>1</v>
      </c>
      <c r="J172" s="550">
        <v>0</v>
      </c>
      <c r="K172" s="550">
        <v>0</v>
      </c>
      <c r="L172" s="550">
        <v>0</v>
      </c>
      <c r="M172" s="550">
        <v>0</v>
      </c>
      <c r="N172" s="609"/>
    </row>
    <row r="173" spans="1:14" ht="25.15" customHeight="1" x14ac:dyDescent="0.25">
      <c r="A173" s="808"/>
      <c r="B173" s="600" t="s">
        <v>146</v>
      </c>
      <c r="C173" s="600" t="s">
        <v>624</v>
      </c>
      <c r="D173" s="550">
        <v>1</v>
      </c>
      <c r="E173" s="550">
        <v>0</v>
      </c>
      <c r="F173" s="550">
        <v>1</v>
      </c>
      <c r="G173" s="550">
        <v>1</v>
      </c>
      <c r="H173" s="550">
        <v>1</v>
      </c>
      <c r="I173" s="550">
        <v>1</v>
      </c>
      <c r="J173" s="550">
        <v>0</v>
      </c>
      <c r="K173" s="550">
        <v>0</v>
      </c>
      <c r="L173" s="550">
        <v>0</v>
      </c>
      <c r="M173" s="550">
        <v>0</v>
      </c>
      <c r="N173" s="609"/>
    </row>
    <row r="174" spans="1:14" ht="25.15" customHeight="1" x14ac:dyDescent="0.25">
      <c r="A174" s="808"/>
      <c r="B174" s="600" t="s">
        <v>146</v>
      </c>
      <c r="C174" s="600" t="s">
        <v>625</v>
      </c>
      <c r="D174" s="550">
        <v>1</v>
      </c>
      <c r="E174" s="550">
        <v>0</v>
      </c>
      <c r="F174" s="550">
        <v>1</v>
      </c>
      <c r="G174" s="550">
        <v>1</v>
      </c>
      <c r="H174" s="550">
        <v>1</v>
      </c>
      <c r="I174" s="550">
        <v>1</v>
      </c>
      <c r="J174" s="550">
        <v>0</v>
      </c>
      <c r="K174" s="550">
        <v>0</v>
      </c>
      <c r="L174" s="550">
        <v>0</v>
      </c>
      <c r="M174" s="550">
        <v>0</v>
      </c>
      <c r="N174" s="609"/>
    </row>
    <row r="175" spans="1:14" ht="25.15" customHeight="1" x14ac:dyDescent="0.25">
      <c r="A175" s="808"/>
      <c r="B175" s="600" t="s">
        <v>146</v>
      </c>
      <c r="C175" s="600" t="s">
        <v>626</v>
      </c>
      <c r="D175" s="550">
        <v>1</v>
      </c>
      <c r="E175" s="550">
        <v>0</v>
      </c>
      <c r="F175" s="550">
        <v>1</v>
      </c>
      <c r="G175" s="550">
        <v>1</v>
      </c>
      <c r="H175" s="550">
        <v>1</v>
      </c>
      <c r="I175" s="550">
        <v>1</v>
      </c>
      <c r="J175" s="550">
        <v>0</v>
      </c>
      <c r="K175" s="550">
        <v>0</v>
      </c>
      <c r="L175" s="550">
        <v>0</v>
      </c>
      <c r="M175" s="550">
        <v>0</v>
      </c>
      <c r="N175" s="609"/>
    </row>
    <row r="176" spans="1:14" ht="25.15" customHeight="1" x14ac:dyDescent="0.25">
      <c r="A176" s="808"/>
      <c r="B176" s="600" t="s">
        <v>146</v>
      </c>
      <c r="C176" s="600" t="s">
        <v>627</v>
      </c>
      <c r="D176" s="550">
        <v>1</v>
      </c>
      <c r="E176" s="550">
        <v>0</v>
      </c>
      <c r="F176" s="550">
        <v>1</v>
      </c>
      <c r="G176" s="550">
        <v>1</v>
      </c>
      <c r="H176" s="550">
        <v>1</v>
      </c>
      <c r="I176" s="550">
        <v>1</v>
      </c>
      <c r="J176" s="550">
        <v>0</v>
      </c>
      <c r="K176" s="550">
        <v>0</v>
      </c>
      <c r="L176" s="550">
        <v>0</v>
      </c>
      <c r="M176" s="550"/>
      <c r="N176" s="609"/>
    </row>
    <row r="177" spans="1:14" ht="25.15" customHeight="1" x14ac:dyDescent="0.25">
      <c r="A177" s="808"/>
      <c r="B177" s="600" t="s">
        <v>146</v>
      </c>
      <c r="C177" s="600" t="s">
        <v>628</v>
      </c>
      <c r="D177" s="550">
        <v>1</v>
      </c>
      <c r="E177" s="550">
        <v>0</v>
      </c>
      <c r="F177" s="550">
        <v>1</v>
      </c>
      <c r="G177" s="550">
        <v>1</v>
      </c>
      <c r="H177" s="550">
        <v>1</v>
      </c>
      <c r="I177" s="550">
        <v>1</v>
      </c>
      <c r="J177" s="550">
        <v>0</v>
      </c>
      <c r="K177" s="550">
        <v>0</v>
      </c>
      <c r="L177" s="550">
        <v>0</v>
      </c>
      <c r="M177" s="550">
        <v>0</v>
      </c>
      <c r="N177" s="609"/>
    </row>
    <row r="178" spans="1:14" ht="25.15" customHeight="1" x14ac:dyDescent="0.25">
      <c r="A178" s="808"/>
      <c r="B178" s="600" t="s">
        <v>146</v>
      </c>
      <c r="C178" s="600" t="s">
        <v>629</v>
      </c>
      <c r="D178" s="550">
        <v>1</v>
      </c>
      <c r="E178" s="550">
        <v>0</v>
      </c>
      <c r="F178" s="550">
        <v>1</v>
      </c>
      <c r="G178" s="550">
        <v>1</v>
      </c>
      <c r="H178" s="550">
        <v>1</v>
      </c>
      <c r="I178" s="550">
        <v>1</v>
      </c>
      <c r="J178" s="550">
        <v>0</v>
      </c>
      <c r="K178" s="550">
        <v>0</v>
      </c>
      <c r="L178" s="550">
        <v>0</v>
      </c>
      <c r="M178" s="550">
        <v>0</v>
      </c>
      <c r="N178" s="609"/>
    </row>
    <row r="179" spans="1:14" ht="25.15" customHeight="1" x14ac:dyDescent="0.25">
      <c r="A179" s="808"/>
      <c r="B179" s="600" t="s">
        <v>146</v>
      </c>
      <c r="C179" s="600" t="s">
        <v>630</v>
      </c>
      <c r="D179" s="550">
        <v>1</v>
      </c>
      <c r="E179" s="550">
        <v>0</v>
      </c>
      <c r="F179" s="550">
        <v>1</v>
      </c>
      <c r="G179" s="550">
        <v>1</v>
      </c>
      <c r="H179" s="550">
        <v>1</v>
      </c>
      <c r="I179" s="550">
        <v>1</v>
      </c>
      <c r="J179" s="550">
        <v>0</v>
      </c>
      <c r="K179" s="550">
        <v>0</v>
      </c>
      <c r="L179" s="550">
        <v>0</v>
      </c>
      <c r="M179" s="550">
        <v>0</v>
      </c>
      <c r="N179" s="609"/>
    </row>
    <row r="180" spans="1:14" ht="25.15" customHeight="1" x14ac:dyDescent="0.25">
      <c r="A180" s="197" t="s">
        <v>67</v>
      </c>
      <c r="B180" s="126" t="s">
        <v>143</v>
      </c>
      <c r="C180" s="612" t="s">
        <v>227</v>
      </c>
      <c r="D180" s="527">
        <v>0</v>
      </c>
      <c r="E180" s="527">
        <v>0</v>
      </c>
      <c r="F180" s="527">
        <v>0</v>
      </c>
      <c r="G180" s="527">
        <v>1</v>
      </c>
      <c r="H180" s="527">
        <v>1</v>
      </c>
      <c r="I180" s="527">
        <v>1</v>
      </c>
      <c r="J180" s="527">
        <v>1</v>
      </c>
      <c r="K180" s="527">
        <v>1</v>
      </c>
      <c r="L180" s="527">
        <v>1</v>
      </c>
      <c r="M180" s="527">
        <v>1</v>
      </c>
      <c r="N180" s="233" t="s">
        <v>1236</v>
      </c>
    </row>
    <row r="181" spans="1:14" ht="25.15" customHeight="1" x14ac:dyDescent="0.25">
      <c r="A181" s="799" t="s">
        <v>68</v>
      </c>
      <c r="B181" s="126" t="s">
        <v>143</v>
      </c>
      <c r="C181" s="612" t="s">
        <v>519</v>
      </c>
      <c r="D181" s="527">
        <v>0</v>
      </c>
      <c r="E181" s="527">
        <v>1</v>
      </c>
      <c r="F181" s="527">
        <v>0</v>
      </c>
      <c r="G181" s="527">
        <v>1</v>
      </c>
      <c r="H181" s="527">
        <v>1</v>
      </c>
      <c r="I181" s="527">
        <v>1</v>
      </c>
      <c r="J181" s="527">
        <v>1</v>
      </c>
      <c r="K181" s="527">
        <v>1</v>
      </c>
      <c r="L181" s="527">
        <v>1</v>
      </c>
      <c r="M181" s="527">
        <v>1</v>
      </c>
      <c r="N181" s="233"/>
    </row>
    <row r="182" spans="1:14" ht="25.15" customHeight="1" x14ac:dyDescent="0.25">
      <c r="A182" s="799"/>
      <c r="B182" s="126" t="s">
        <v>143</v>
      </c>
      <c r="C182" s="612" t="s">
        <v>520</v>
      </c>
      <c r="D182" s="527">
        <v>0</v>
      </c>
      <c r="E182" s="527">
        <v>1</v>
      </c>
      <c r="F182" s="527">
        <v>0</v>
      </c>
      <c r="G182" s="527">
        <v>1</v>
      </c>
      <c r="H182" s="527">
        <v>1</v>
      </c>
      <c r="I182" s="527">
        <v>1</v>
      </c>
      <c r="J182" s="527">
        <v>1</v>
      </c>
      <c r="K182" s="527">
        <v>1</v>
      </c>
      <c r="L182" s="527">
        <v>1</v>
      </c>
      <c r="M182" s="527">
        <v>1</v>
      </c>
      <c r="N182" s="233"/>
    </row>
    <row r="183" spans="1:14" ht="25.15" customHeight="1" x14ac:dyDescent="0.25">
      <c r="A183" s="799" t="s">
        <v>69</v>
      </c>
      <c r="B183" s="126" t="s">
        <v>143</v>
      </c>
      <c r="C183" s="612" t="s">
        <v>228</v>
      </c>
      <c r="D183" s="527">
        <v>0</v>
      </c>
      <c r="E183" s="527">
        <v>1</v>
      </c>
      <c r="F183" s="527">
        <v>0</v>
      </c>
      <c r="G183" s="527">
        <v>1</v>
      </c>
      <c r="H183" s="527">
        <v>1</v>
      </c>
      <c r="I183" s="527">
        <v>1</v>
      </c>
      <c r="J183" s="527">
        <v>1</v>
      </c>
      <c r="K183" s="527">
        <v>1</v>
      </c>
      <c r="L183" s="527">
        <v>1</v>
      </c>
      <c r="M183" s="527">
        <v>1</v>
      </c>
      <c r="N183" s="233"/>
    </row>
    <row r="184" spans="1:14" ht="25.15" customHeight="1" x14ac:dyDescent="0.25">
      <c r="A184" s="799"/>
      <c r="B184" s="126" t="s">
        <v>146</v>
      </c>
      <c r="C184" s="612" t="s">
        <v>605</v>
      </c>
      <c r="D184" s="527">
        <v>1</v>
      </c>
      <c r="E184" s="527"/>
      <c r="F184" s="527"/>
      <c r="G184" s="527">
        <v>1</v>
      </c>
      <c r="H184" s="527">
        <v>1</v>
      </c>
      <c r="I184" s="527">
        <v>1</v>
      </c>
      <c r="J184" s="248"/>
      <c r="K184" s="248"/>
      <c r="L184" s="248"/>
      <c r="M184" s="248"/>
      <c r="N184" s="613"/>
    </row>
    <row r="185" spans="1:14" ht="25.15" customHeight="1" x14ac:dyDescent="0.25">
      <c r="A185" s="799"/>
      <c r="B185" s="126" t="s">
        <v>146</v>
      </c>
      <c r="C185" s="612" t="s">
        <v>606</v>
      </c>
      <c r="D185" s="527">
        <v>1</v>
      </c>
      <c r="E185" s="527"/>
      <c r="F185" s="527"/>
      <c r="G185" s="527">
        <v>1</v>
      </c>
      <c r="H185" s="527">
        <v>1</v>
      </c>
      <c r="I185" s="527">
        <v>1</v>
      </c>
      <c r="J185" s="248"/>
      <c r="K185" s="248"/>
      <c r="L185" s="248"/>
      <c r="M185" s="248"/>
      <c r="N185" s="613"/>
    </row>
    <row r="186" spans="1:14" ht="25.15" customHeight="1" x14ac:dyDescent="0.25">
      <c r="A186" s="799"/>
      <c r="B186" s="126" t="s">
        <v>146</v>
      </c>
      <c r="C186" s="612" t="s">
        <v>607</v>
      </c>
      <c r="D186" s="527">
        <v>1</v>
      </c>
      <c r="E186" s="527"/>
      <c r="F186" s="527"/>
      <c r="G186" s="527">
        <v>1</v>
      </c>
      <c r="H186" s="527">
        <v>1</v>
      </c>
      <c r="I186" s="527">
        <v>1</v>
      </c>
      <c r="J186" s="248"/>
      <c r="K186" s="248"/>
      <c r="L186" s="248"/>
      <c r="M186" s="248"/>
      <c r="N186" s="613"/>
    </row>
    <row r="187" spans="1:14" ht="25.15" customHeight="1" x14ac:dyDescent="0.25">
      <c r="A187" s="799"/>
      <c r="B187" s="126" t="s">
        <v>146</v>
      </c>
      <c r="C187" s="612" t="s">
        <v>608</v>
      </c>
      <c r="D187" s="527">
        <v>1</v>
      </c>
      <c r="E187" s="527"/>
      <c r="F187" s="527"/>
      <c r="G187" s="527">
        <v>1</v>
      </c>
      <c r="H187" s="527">
        <v>1</v>
      </c>
      <c r="I187" s="527">
        <v>1</v>
      </c>
      <c r="J187" s="248"/>
      <c r="K187" s="248"/>
      <c r="L187" s="248"/>
      <c r="M187" s="248"/>
      <c r="N187" s="613"/>
    </row>
    <row r="188" spans="1:14" ht="25.15" customHeight="1" x14ac:dyDescent="0.25">
      <c r="A188" s="799"/>
      <c r="B188" s="126" t="s">
        <v>146</v>
      </c>
      <c r="C188" s="612" t="s">
        <v>609</v>
      </c>
      <c r="D188" s="527">
        <v>1</v>
      </c>
      <c r="E188" s="527"/>
      <c r="F188" s="527"/>
      <c r="G188" s="527">
        <v>1</v>
      </c>
      <c r="H188" s="527">
        <v>1</v>
      </c>
      <c r="I188" s="527">
        <v>1</v>
      </c>
      <c r="J188" s="248"/>
      <c r="K188" s="248"/>
      <c r="L188" s="248"/>
      <c r="M188" s="248"/>
      <c r="N188" s="613"/>
    </row>
    <row r="189" spans="1:14" ht="25.15" customHeight="1" x14ac:dyDescent="0.25">
      <c r="A189" s="799"/>
      <c r="B189" s="126" t="s">
        <v>146</v>
      </c>
      <c r="C189" s="612" t="s">
        <v>610</v>
      </c>
      <c r="D189" s="527">
        <v>1</v>
      </c>
      <c r="E189" s="527"/>
      <c r="F189" s="527"/>
      <c r="G189" s="527">
        <v>1</v>
      </c>
      <c r="H189" s="527">
        <v>1</v>
      </c>
      <c r="I189" s="527">
        <v>1</v>
      </c>
      <c r="J189" s="248"/>
      <c r="K189" s="248"/>
      <c r="L189" s="248"/>
      <c r="M189" s="248"/>
      <c r="N189" s="613"/>
    </row>
    <row r="190" spans="1:14" ht="25.15" customHeight="1" x14ac:dyDescent="0.25">
      <c r="A190" s="799"/>
      <c r="B190" s="126" t="s">
        <v>146</v>
      </c>
      <c r="C190" s="612" t="s">
        <v>611</v>
      </c>
      <c r="D190" s="527">
        <v>1</v>
      </c>
      <c r="E190" s="527"/>
      <c r="F190" s="527"/>
      <c r="G190" s="527">
        <v>1</v>
      </c>
      <c r="H190" s="527">
        <v>1</v>
      </c>
      <c r="I190" s="527">
        <v>1</v>
      </c>
      <c r="J190" s="248"/>
      <c r="K190" s="248"/>
      <c r="L190" s="248"/>
      <c r="M190" s="248"/>
      <c r="N190" s="613"/>
    </row>
    <row r="191" spans="1:14" ht="25.15" customHeight="1" x14ac:dyDescent="0.25">
      <c r="A191" s="799"/>
      <c r="B191" s="126" t="s">
        <v>146</v>
      </c>
      <c r="C191" s="612" t="s">
        <v>612</v>
      </c>
      <c r="D191" s="527">
        <v>1</v>
      </c>
      <c r="E191" s="527"/>
      <c r="F191" s="527"/>
      <c r="G191" s="527">
        <v>1</v>
      </c>
      <c r="H191" s="527">
        <v>1</v>
      </c>
      <c r="I191" s="527">
        <v>1</v>
      </c>
      <c r="J191" s="248"/>
      <c r="K191" s="248"/>
      <c r="L191" s="248"/>
      <c r="M191" s="248"/>
      <c r="N191" s="613"/>
    </row>
    <row r="192" spans="1:14" ht="25.15" customHeight="1" x14ac:dyDescent="0.25">
      <c r="A192" s="799"/>
      <c r="B192" s="126" t="s">
        <v>146</v>
      </c>
      <c r="C192" s="612" t="s">
        <v>613</v>
      </c>
      <c r="D192" s="527">
        <v>1</v>
      </c>
      <c r="E192" s="527"/>
      <c r="F192" s="527"/>
      <c r="G192" s="527">
        <v>1</v>
      </c>
      <c r="H192" s="527">
        <v>1</v>
      </c>
      <c r="I192" s="527">
        <v>1</v>
      </c>
      <c r="J192" s="248"/>
      <c r="K192" s="248"/>
      <c r="L192" s="248"/>
      <c r="M192" s="248"/>
      <c r="N192" s="613"/>
    </row>
    <row r="193" spans="1:14" ht="25.15" customHeight="1" x14ac:dyDescent="0.25">
      <c r="A193" s="799"/>
      <c r="B193" s="126" t="s">
        <v>146</v>
      </c>
      <c r="C193" s="612" t="s">
        <v>614</v>
      </c>
      <c r="D193" s="527">
        <v>1</v>
      </c>
      <c r="E193" s="527"/>
      <c r="F193" s="527"/>
      <c r="G193" s="527">
        <v>1</v>
      </c>
      <c r="H193" s="527">
        <v>1</v>
      </c>
      <c r="I193" s="527">
        <v>1</v>
      </c>
      <c r="J193" s="248"/>
      <c r="K193" s="248"/>
      <c r="L193" s="248"/>
      <c r="M193" s="248"/>
      <c r="N193" s="613"/>
    </row>
    <row r="194" spans="1:14" ht="25.15" customHeight="1" x14ac:dyDescent="0.25">
      <c r="A194" s="799"/>
      <c r="B194" s="126" t="s">
        <v>146</v>
      </c>
      <c r="C194" s="612" t="s">
        <v>615</v>
      </c>
      <c r="D194" s="527">
        <v>1</v>
      </c>
      <c r="E194" s="527"/>
      <c r="F194" s="527"/>
      <c r="G194" s="527">
        <v>1</v>
      </c>
      <c r="H194" s="527">
        <v>1</v>
      </c>
      <c r="I194" s="527">
        <v>1</v>
      </c>
      <c r="J194" s="248"/>
      <c r="K194" s="248"/>
      <c r="L194" s="248"/>
      <c r="M194" s="248"/>
      <c r="N194" s="613"/>
    </row>
    <row r="195" spans="1:14" ht="25.15" customHeight="1" x14ac:dyDescent="0.25">
      <c r="A195" s="799"/>
      <c r="B195" s="126" t="s">
        <v>146</v>
      </c>
      <c r="C195" s="612" t="s">
        <v>616</v>
      </c>
      <c r="D195" s="527">
        <v>1</v>
      </c>
      <c r="E195" s="527"/>
      <c r="F195" s="527"/>
      <c r="G195" s="527">
        <v>1</v>
      </c>
      <c r="H195" s="527">
        <v>1</v>
      </c>
      <c r="I195" s="527">
        <v>1</v>
      </c>
      <c r="J195" s="248"/>
      <c r="K195" s="248"/>
      <c r="L195" s="248"/>
      <c r="M195" s="248"/>
      <c r="N195" s="613"/>
    </row>
    <row r="196" spans="1:14" ht="25.15" customHeight="1" x14ac:dyDescent="0.25">
      <c r="A196" s="799" t="s">
        <v>70</v>
      </c>
      <c r="B196" s="126" t="s">
        <v>143</v>
      </c>
      <c r="C196" s="612" t="s">
        <v>229</v>
      </c>
      <c r="D196" s="527"/>
      <c r="E196" s="527">
        <v>1</v>
      </c>
      <c r="F196" s="527"/>
      <c r="G196" s="527">
        <v>1</v>
      </c>
      <c r="H196" s="527">
        <v>1</v>
      </c>
      <c r="I196" s="527">
        <v>1</v>
      </c>
      <c r="J196" s="527">
        <v>1</v>
      </c>
      <c r="K196" s="527">
        <v>1</v>
      </c>
      <c r="L196" s="527">
        <v>1</v>
      </c>
      <c r="M196" s="527">
        <v>1</v>
      </c>
      <c r="N196" s="233"/>
    </row>
    <row r="197" spans="1:14" ht="25.15" customHeight="1" x14ac:dyDescent="0.25">
      <c r="A197" s="799"/>
      <c r="B197" s="126" t="s">
        <v>146</v>
      </c>
      <c r="C197" s="612" t="s">
        <v>581</v>
      </c>
      <c r="D197" s="527">
        <v>1</v>
      </c>
      <c r="E197" s="527">
        <v>0</v>
      </c>
      <c r="F197" s="527">
        <v>0</v>
      </c>
      <c r="G197" s="527">
        <v>1</v>
      </c>
      <c r="H197" s="527">
        <v>1</v>
      </c>
      <c r="I197" s="527">
        <v>1</v>
      </c>
      <c r="J197" s="527">
        <v>0</v>
      </c>
      <c r="K197" s="527">
        <v>0</v>
      </c>
      <c r="L197" s="527">
        <v>0</v>
      </c>
      <c r="M197" s="527">
        <v>0</v>
      </c>
      <c r="N197" s="233"/>
    </row>
    <row r="198" spans="1:14" ht="25.15" customHeight="1" x14ac:dyDescent="0.25">
      <c r="A198" s="799"/>
      <c r="B198" s="126" t="s">
        <v>146</v>
      </c>
      <c r="C198" s="612" t="s">
        <v>1335</v>
      </c>
      <c r="D198" s="527">
        <v>1</v>
      </c>
      <c r="E198" s="527">
        <v>0</v>
      </c>
      <c r="F198" s="527">
        <v>0</v>
      </c>
      <c r="G198" s="527">
        <v>1</v>
      </c>
      <c r="H198" s="527">
        <v>1</v>
      </c>
      <c r="I198" s="527">
        <v>1</v>
      </c>
      <c r="J198" s="527">
        <v>0</v>
      </c>
      <c r="K198" s="527">
        <v>0</v>
      </c>
      <c r="L198" s="527">
        <v>0</v>
      </c>
      <c r="M198" s="527">
        <v>0</v>
      </c>
      <c r="N198" s="233"/>
    </row>
    <row r="199" spans="1:14" ht="25.15" customHeight="1" x14ac:dyDescent="0.25">
      <c r="A199" s="799"/>
      <c r="B199" s="126" t="s">
        <v>146</v>
      </c>
      <c r="C199" s="612" t="s">
        <v>582</v>
      </c>
      <c r="D199" s="527">
        <v>1</v>
      </c>
      <c r="E199" s="527">
        <v>0</v>
      </c>
      <c r="F199" s="527">
        <v>0</v>
      </c>
      <c r="G199" s="527">
        <v>1</v>
      </c>
      <c r="H199" s="527">
        <v>1</v>
      </c>
      <c r="I199" s="527">
        <v>1</v>
      </c>
      <c r="J199" s="527">
        <v>0</v>
      </c>
      <c r="K199" s="527">
        <v>0</v>
      </c>
      <c r="L199" s="527">
        <v>0</v>
      </c>
      <c r="M199" s="527">
        <v>0</v>
      </c>
      <c r="N199" s="233"/>
    </row>
    <row r="200" spans="1:14" ht="25.15" customHeight="1" x14ac:dyDescent="0.25">
      <c r="A200" s="799"/>
      <c r="B200" s="126" t="s">
        <v>146</v>
      </c>
      <c r="C200" s="612" t="s">
        <v>583</v>
      </c>
      <c r="D200" s="527">
        <v>1</v>
      </c>
      <c r="E200" s="527">
        <v>0</v>
      </c>
      <c r="F200" s="527">
        <v>0</v>
      </c>
      <c r="G200" s="527">
        <v>1</v>
      </c>
      <c r="H200" s="527">
        <v>1</v>
      </c>
      <c r="I200" s="527">
        <v>1</v>
      </c>
      <c r="J200" s="527">
        <v>0</v>
      </c>
      <c r="K200" s="527">
        <v>0</v>
      </c>
      <c r="L200" s="527">
        <v>0</v>
      </c>
      <c r="M200" s="527">
        <v>0</v>
      </c>
      <c r="N200" s="233"/>
    </row>
    <row r="201" spans="1:14" ht="25.15" customHeight="1" x14ac:dyDescent="0.25">
      <c r="A201" s="799"/>
      <c r="B201" s="126" t="s">
        <v>146</v>
      </c>
      <c r="C201" s="612" t="s">
        <v>1336</v>
      </c>
      <c r="D201" s="527">
        <v>1</v>
      </c>
      <c r="E201" s="527">
        <v>0</v>
      </c>
      <c r="F201" s="527">
        <v>0</v>
      </c>
      <c r="G201" s="527">
        <v>1</v>
      </c>
      <c r="H201" s="527">
        <v>1</v>
      </c>
      <c r="I201" s="527">
        <v>1</v>
      </c>
      <c r="J201" s="527">
        <v>0</v>
      </c>
      <c r="K201" s="527">
        <v>0</v>
      </c>
      <c r="L201" s="527">
        <v>0</v>
      </c>
      <c r="M201" s="527">
        <v>0</v>
      </c>
      <c r="N201" s="233"/>
    </row>
    <row r="202" spans="1:14" ht="25.15" customHeight="1" x14ac:dyDescent="0.25">
      <c r="A202" s="799"/>
      <c r="B202" s="126" t="s">
        <v>146</v>
      </c>
      <c r="C202" s="612" t="s">
        <v>584</v>
      </c>
      <c r="D202" s="527">
        <v>1</v>
      </c>
      <c r="E202" s="527">
        <v>0</v>
      </c>
      <c r="F202" s="527">
        <v>0</v>
      </c>
      <c r="G202" s="527">
        <v>1</v>
      </c>
      <c r="H202" s="527">
        <v>1</v>
      </c>
      <c r="I202" s="527">
        <v>1</v>
      </c>
      <c r="J202" s="527">
        <v>0</v>
      </c>
      <c r="K202" s="527">
        <v>0</v>
      </c>
      <c r="L202" s="527">
        <v>0</v>
      </c>
      <c r="M202" s="527">
        <v>0</v>
      </c>
      <c r="N202" s="233"/>
    </row>
    <row r="203" spans="1:14" ht="25.15" customHeight="1" x14ac:dyDescent="0.25">
      <c r="A203" s="799"/>
      <c r="B203" s="126" t="s">
        <v>146</v>
      </c>
      <c r="C203" s="612" t="s">
        <v>1334</v>
      </c>
      <c r="D203" s="527">
        <v>1</v>
      </c>
      <c r="E203" s="527">
        <v>0</v>
      </c>
      <c r="F203" s="527">
        <v>0</v>
      </c>
      <c r="G203" s="527">
        <v>1</v>
      </c>
      <c r="H203" s="527">
        <v>1</v>
      </c>
      <c r="I203" s="527">
        <v>1</v>
      </c>
      <c r="J203" s="527">
        <v>0</v>
      </c>
      <c r="K203" s="527">
        <v>0</v>
      </c>
      <c r="L203" s="527">
        <v>0</v>
      </c>
      <c r="M203" s="527">
        <v>0</v>
      </c>
      <c r="N203" s="233"/>
    </row>
    <row r="204" spans="1:14" ht="25.15" customHeight="1" x14ac:dyDescent="0.25">
      <c r="A204" s="799"/>
      <c r="B204" s="126" t="s">
        <v>146</v>
      </c>
      <c r="C204" s="612" t="s">
        <v>585</v>
      </c>
      <c r="D204" s="527">
        <v>1</v>
      </c>
      <c r="E204" s="527">
        <v>0</v>
      </c>
      <c r="F204" s="527">
        <v>0</v>
      </c>
      <c r="G204" s="527">
        <v>1</v>
      </c>
      <c r="H204" s="527">
        <v>1</v>
      </c>
      <c r="I204" s="527">
        <v>1</v>
      </c>
      <c r="J204" s="527">
        <v>0</v>
      </c>
      <c r="K204" s="527">
        <v>0</v>
      </c>
      <c r="L204" s="527">
        <v>0</v>
      </c>
      <c r="M204" s="527">
        <v>0</v>
      </c>
      <c r="N204" s="233"/>
    </row>
    <row r="205" spans="1:14" ht="25.15" customHeight="1" x14ac:dyDescent="0.25">
      <c r="A205" s="799"/>
      <c r="B205" s="126" t="s">
        <v>146</v>
      </c>
      <c r="C205" s="612" t="s">
        <v>586</v>
      </c>
      <c r="D205" s="527">
        <v>1</v>
      </c>
      <c r="E205" s="527">
        <v>0</v>
      </c>
      <c r="F205" s="527">
        <v>0</v>
      </c>
      <c r="G205" s="527">
        <v>1</v>
      </c>
      <c r="H205" s="527">
        <v>1</v>
      </c>
      <c r="I205" s="527">
        <v>1</v>
      </c>
      <c r="J205" s="527">
        <v>0</v>
      </c>
      <c r="K205" s="527">
        <v>0</v>
      </c>
      <c r="L205" s="527">
        <v>0</v>
      </c>
      <c r="M205" s="527">
        <v>0</v>
      </c>
      <c r="N205" s="233"/>
    </row>
    <row r="206" spans="1:14" ht="25.15" customHeight="1" x14ac:dyDescent="0.25">
      <c r="A206" s="799"/>
      <c r="B206" s="126" t="s">
        <v>146</v>
      </c>
      <c r="C206" s="612" t="s">
        <v>587</v>
      </c>
      <c r="D206" s="527">
        <v>1</v>
      </c>
      <c r="E206" s="527">
        <v>0</v>
      </c>
      <c r="F206" s="527">
        <v>0</v>
      </c>
      <c r="G206" s="527">
        <v>1</v>
      </c>
      <c r="H206" s="527">
        <v>1</v>
      </c>
      <c r="I206" s="527">
        <v>1</v>
      </c>
      <c r="J206" s="527">
        <v>0</v>
      </c>
      <c r="K206" s="527">
        <v>0</v>
      </c>
      <c r="L206" s="527">
        <v>0</v>
      </c>
      <c r="M206" s="527">
        <v>0</v>
      </c>
      <c r="N206" s="233"/>
    </row>
    <row r="207" spans="1:14" ht="25.15" customHeight="1" x14ac:dyDescent="0.25">
      <c r="A207" s="799"/>
      <c r="B207" s="126" t="s">
        <v>146</v>
      </c>
      <c r="C207" s="612" t="s">
        <v>1333</v>
      </c>
      <c r="D207" s="527">
        <v>1</v>
      </c>
      <c r="E207" s="527">
        <v>0</v>
      </c>
      <c r="F207" s="527">
        <v>0</v>
      </c>
      <c r="G207" s="527">
        <v>1</v>
      </c>
      <c r="H207" s="527">
        <v>1</v>
      </c>
      <c r="I207" s="527">
        <v>1</v>
      </c>
      <c r="J207" s="527">
        <v>0</v>
      </c>
      <c r="K207" s="527">
        <v>0</v>
      </c>
      <c r="L207" s="527">
        <v>0</v>
      </c>
      <c r="M207" s="527">
        <v>0</v>
      </c>
      <c r="N207" s="233"/>
    </row>
    <row r="208" spans="1:14" ht="25.15" customHeight="1" x14ac:dyDescent="0.25">
      <c r="A208" s="799"/>
      <c r="B208" s="126" t="s">
        <v>146</v>
      </c>
      <c r="C208" s="612" t="s">
        <v>588</v>
      </c>
      <c r="D208" s="527">
        <v>1</v>
      </c>
      <c r="E208" s="527">
        <v>0</v>
      </c>
      <c r="F208" s="527">
        <v>0</v>
      </c>
      <c r="G208" s="527">
        <v>1</v>
      </c>
      <c r="H208" s="527">
        <v>1</v>
      </c>
      <c r="I208" s="527">
        <v>1</v>
      </c>
      <c r="J208" s="527">
        <v>0</v>
      </c>
      <c r="K208" s="527">
        <v>0</v>
      </c>
      <c r="L208" s="527">
        <v>0</v>
      </c>
      <c r="M208" s="527">
        <v>0</v>
      </c>
      <c r="N208" s="233"/>
    </row>
    <row r="209" spans="1:14" ht="25.15" customHeight="1" x14ac:dyDescent="0.25">
      <c r="A209" s="799"/>
      <c r="B209" s="126" t="s">
        <v>146</v>
      </c>
      <c r="C209" s="612" t="s">
        <v>589</v>
      </c>
      <c r="D209" s="527">
        <v>1</v>
      </c>
      <c r="E209" s="527">
        <v>0</v>
      </c>
      <c r="F209" s="527">
        <v>0</v>
      </c>
      <c r="G209" s="527">
        <v>1</v>
      </c>
      <c r="H209" s="527">
        <v>1</v>
      </c>
      <c r="I209" s="527">
        <v>1</v>
      </c>
      <c r="J209" s="527">
        <v>0</v>
      </c>
      <c r="K209" s="527">
        <v>0</v>
      </c>
      <c r="L209" s="527">
        <v>0</v>
      </c>
      <c r="M209" s="527">
        <v>0</v>
      </c>
      <c r="N209" s="233"/>
    </row>
    <row r="210" spans="1:14" ht="25.15" customHeight="1" x14ac:dyDescent="0.25">
      <c r="A210" s="799"/>
      <c r="B210" s="126" t="s">
        <v>146</v>
      </c>
      <c r="C210" s="612" t="s">
        <v>590</v>
      </c>
      <c r="D210" s="527">
        <v>1</v>
      </c>
      <c r="E210" s="527">
        <v>0</v>
      </c>
      <c r="F210" s="527">
        <v>0</v>
      </c>
      <c r="G210" s="527">
        <v>1</v>
      </c>
      <c r="H210" s="527">
        <v>1</v>
      </c>
      <c r="I210" s="527">
        <v>1</v>
      </c>
      <c r="J210" s="527">
        <v>0</v>
      </c>
      <c r="K210" s="527">
        <v>0</v>
      </c>
      <c r="L210" s="527">
        <v>0</v>
      </c>
      <c r="M210" s="527">
        <v>0</v>
      </c>
      <c r="N210" s="233"/>
    </row>
    <row r="211" spans="1:14" ht="25.15" customHeight="1" x14ac:dyDescent="0.25">
      <c r="A211" s="799"/>
      <c r="B211" s="126" t="s">
        <v>146</v>
      </c>
      <c r="C211" s="612" t="s">
        <v>1324</v>
      </c>
      <c r="D211" s="527">
        <v>1</v>
      </c>
      <c r="E211" s="527">
        <v>0</v>
      </c>
      <c r="F211" s="527">
        <v>0</v>
      </c>
      <c r="G211" s="527">
        <v>1</v>
      </c>
      <c r="H211" s="527">
        <v>1</v>
      </c>
      <c r="I211" s="527">
        <v>1</v>
      </c>
      <c r="J211" s="527">
        <v>0</v>
      </c>
      <c r="K211" s="527">
        <v>0</v>
      </c>
      <c r="L211" s="527">
        <v>0</v>
      </c>
      <c r="M211" s="527">
        <v>0</v>
      </c>
      <c r="N211" s="233"/>
    </row>
    <row r="212" spans="1:14" ht="25.15" customHeight="1" x14ac:dyDescent="0.25">
      <c r="A212" s="799"/>
      <c r="B212" s="126" t="s">
        <v>146</v>
      </c>
      <c r="C212" s="612" t="s">
        <v>1325</v>
      </c>
      <c r="D212" s="527">
        <v>1</v>
      </c>
      <c r="E212" s="527">
        <v>0</v>
      </c>
      <c r="F212" s="527">
        <v>0</v>
      </c>
      <c r="G212" s="527">
        <v>1</v>
      </c>
      <c r="H212" s="527">
        <v>1</v>
      </c>
      <c r="I212" s="527">
        <v>1</v>
      </c>
      <c r="J212" s="527">
        <v>0</v>
      </c>
      <c r="K212" s="527">
        <v>0</v>
      </c>
      <c r="L212" s="527">
        <v>0</v>
      </c>
      <c r="M212" s="527">
        <v>0</v>
      </c>
      <c r="N212" s="233"/>
    </row>
    <row r="213" spans="1:14" ht="25.15" customHeight="1" x14ac:dyDescent="0.25">
      <c r="A213" s="799"/>
      <c r="B213" s="126" t="s">
        <v>146</v>
      </c>
      <c r="C213" s="612" t="s">
        <v>1326</v>
      </c>
      <c r="D213" s="527">
        <v>1</v>
      </c>
      <c r="E213" s="527">
        <v>0</v>
      </c>
      <c r="F213" s="527">
        <v>0</v>
      </c>
      <c r="G213" s="527">
        <v>1</v>
      </c>
      <c r="H213" s="527">
        <v>1</v>
      </c>
      <c r="I213" s="527">
        <v>1</v>
      </c>
      <c r="J213" s="527">
        <v>0</v>
      </c>
      <c r="K213" s="527">
        <v>0</v>
      </c>
      <c r="L213" s="527">
        <v>0</v>
      </c>
      <c r="M213" s="527">
        <v>0</v>
      </c>
      <c r="N213" s="233"/>
    </row>
    <row r="214" spans="1:14" ht="25.15" customHeight="1" x14ac:dyDescent="0.25">
      <c r="A214" s="799"/>
      <c r="B214" s="126" t="s">
        <v>146</v>
      </c>
      <c r="C214" s="612" t="s">
        <v>591</v>
      </c>
      <c r="D214" s="527">
        <v>1</v>
      </c>
      <c r="E214" s="527">
        <v>0</v>
      </c>
      <c r="F214" s="527">
        <v>0</v>
      </c>
      <c r="G214" s="527">
        <v>1</v>
      </c>
      <c r="H214" s="527">
        <v>1</v>
      </c>
      <c r="I214" s="527">
        <v>1</v>
      </c>
      <c r="J214" s="527">
        <v>0</v>
      </c>
      <c r="K214" s="527">
        <v>0</v>
      </c>
      <c r="L214" s="527">
        <v>0</v>
      </c>
      <c r="M214" s="527">
        <v>0</v>
      </c>
      <c r="N214" s="233"/>
    </row>
    <row r="215" spans="1:14" ht="25.15" customHeight="1" x14ac:dyDescent="0.25">
      <c r="A215" s="799"/>
      <c r="B215" s="126" t="s">
        <v>146</v>
      </c>
      <c r="C215" s="612" t="s">
        <v>592</v>
      </c>
      <c r="D215" s="527">
        <v>1</v>
      </c>
      <c r="E215" s="527">
        <v>0</v>
      </c>
      <c r="F215" s="527">
        <v>0</v>
      </c>
      <c r="G215" s="527">
        <v>1</v>
      </c>
      <c r="H215" s="527">
        <v>1</v>
      </c>
      <c r="I215" s="527">
        <v>1</v>
      </c>
      <c r="J215" s="527">
        <v>0</v>
      </c>
      <c r="K215" s="527">
        <v>0</v>
      </c>
      <c r="L215" s="527">
        <v>0</v>
      </c>
      <c r="M215" s="527">
        <v>0</v>
      </c>
      <c r="N215" s="233"/>
    </row>
    <row r="216" spans="1:14" ht="25.15" customHeight="1" x14ac:dyDescent="0.25">
      <c r="A216" s="799"/>
      <c r="B216" s="126" t="s">
        <v>146</v>
      </c>
      <c r="C216" s="612" t="s">
        <v>1332</v>
      </c>
      <c r="D216" s="527">
        <v>1</v>
      </c>
      <c r="E216" s="527">
        <v>0</v>
      </c>
      <c r="F216" s="527">
        <v>0</v>
      </c>
      <c r="G216" s="527">
        <v>1</v>
      </c>
      <c r="H216" s="527">
        <v>1</v>
      </c>
      <c r="I216" s="527">
        <v>1</v>
      </c>
      <c r="J216" s="527">
        <v>0</v>
      </c>
      <c r="K216" s="527">
        <v>0</v>
      </c>
      <c r="L216" s="527">
        <v>0</v>
      </c>
      <c r="M216" s="527">
        <v>0</v>
      </c>
      <c r="N216" s="233"/>
    </row>
    <row r="217" spans="1:14" ht="25.15" customHeight="1" x14ac:dyDescent="0.25">
      <c r="A217" s="799"/>
      <c r="B217" s="126" t="s">
        <v>146</v>
      </c>
      <c r="C217" s="612" t="s">
        <v>593</v>
      </c>
      <c r="D217" s="527">
        <v>1</v>
      </c>
      <c r="E217" s="527">
        <v>0</v>
      </c>
      <c r="F217" s="527">
        <v>0</v>
      </c>
      <c r="G217" s="527">
        <v>1</v>
      </c>
      <c r="H217" s="527">
        <v>1</v>
      </c>
      <c r="I217" s="527">
        <v>1</v>
      </c>
      <c r="J217" s="527">
        <v>0</v>
      </c>
      <c r="K217" s="527">
        <v>0</v>
      </c>
      <c r="L217" s="527">
        <v>0</v>
      </c>
      <c r="M217" s="527">
        <v>0</v>
      </c>
      <c r="N217" s="233"/>
    </row>
    <row r="218" spans="1:14" ht="25.15" customHeight="1" x14ac:dyDescent="0.25">
      <c r="A218" s="799"/>
      <c r="B218" s="126" t="s">
        <v>146</v>
      </c>
      <c r="C218" s="612" t="s">
        <v>594</v>
      </c>
      <c r="D218" s="527">
        <v>1</v>
      </c>
      <c r="E218" s="527">
        <v>0</v>
      </c>
      <c r="F218" s="527">
        <v>0</v>
      </c>
      <c r="G218" s="527">
        <v>1</v>
      </c>
      <c r="H218" s="527">
        <v>1</v>
      </c>
      <c r="I218" s="527">
        <v>1</v>
      </c>
      <c r="J218" s="527">
        <v>0</v>
      </c>
      <c r="K218" s="527">
        <v>0</v>
      </c>
      <c r="L218" s="527">
        <v>0</v>
      </c>
      <c r="M218" s="527">
        <v>0</v>
      </c>
      <c r="N218" s="233"/>
    </row>
    <row r="219" spans="1:14" ht="25.15" customHeight="1" x14ac:dyDescent="0.25">
      <c r="A219" s="799"/>
      <c r="B219" s="126" t="s">
        <v>146</v>
      </c>
      <c r="C219" s="612" t="s">
        <v>1327</v>
      </c>
      <c r="D219" s="527">
        <v>1</v>
      </c>
      <c r="E219" s="527">
        <v>0</v>
      </c>
      <c r="F219" s="527">
        <v>0</v>
      </c>
      <c r="G219" s="527">
        <v>1</v>
      </c>
      <c r="H219" s="527">
        <v>1</v>
      </c>
      <c r="I219" s="527">
        <v>1</v>
      </c>
      <c r="J219" s="527">
        <v>0</v>
      </c>
      <c r="K219" s="527">
        <v>0</v>
      </c>
      <c r="L219" s="527">
        <v>0</v>
      </c>
      <c r="M219" s="527">
        <v>0</v>
      </c>
      <c r="N219" s="233"/>
    </row>
    <row r="220" spans="1:14" ht="25.15" customHeight="1" x14ac:dyDescent="0.25">
      <c r="A220" s="799"/>
      <c r="B220" s="126" t="s">
        <v>146</v>
      </c>
      <c r="C220" s="612" t="s">
        <v>1328</v>
      </c>
      <c r="D220" s="527">
        <v>1</v>
      </c>
      <c r="E220" s="527">
        <v>0</v>
      </c>
      <c r="F220" s="527">
        <v>0</v>
      </c>
      <c r="G220" s="527">
        <v>1</v>
      </c>
      <c r="H220" s="527">
        <v>1</v>
      </c>
      <c r="I220" s="527">
        <v>1</v>
      </c>
      <c r="J220" s="527">
        <v>0</v>
      </c>
      <c r="K220" s="527">
        <v>0</v>
      </c>
      <c r="L220" s="527">
        <v>0</v>
      </c>
      <c r="M220" s="527">
        <v>0</v>
      </c>
      <c r="N220" s="233"/>
    </row>
    <row r="221" spans="1:14" ht="25.15" customHeight="1" x14ac:dyDescent="0.25">
      <c r="A221" s="799"/>
      <c r="B221" s="126" t="s">
        <v>146</v>
      </c>
      <c r="C221" s="612" t="s">
        <v>595</v>
      </c>
      <c r="D221" s="527">
        <v>1</v>
      </c>
      <c r="E221" s="527">
        <v>0</v>
      </c>
      <c r="F221" s="527">
        <v>0</v>
      </c>
      <c r="G221" s="527">
        <v>1</v>
      </c>
      <c r="H221" s="527">
        <v>1</v>
      </c>
      <c r="I221" s="527">
        <v>1</v>
      </c>
      <c r="J221" s="527">
        <v>0</v>
      </c>
      <c r="K221" s="527">
        <v>0</v>
      </c>
      <c r="L221" s="527">
        <v>0</v>
      </c>
      <c r="M221" s="527">
        <v>0</v>
      </c>
      <c r="N221" s="233"/>
    </row>
    <row r="222" spans="1:14" ht="25.15" customHeight="1" x14ac:dyDescent="0.25">
      <c r="A222" s="799"/>
      <c r="B222" s="126" t="s">
        <v>146</v>
      </c>
      <c r="C222" s="612" t="s">
        <v>596</v>
      </c>
      <c r="D222" s="527">
        <v>1</v>
      </c>
      <c r="E222" s="527">
        <v>0</v>
      </c>
      <c r="F222" s="527">
        <v>0</v>
      </c>
      <c r="G222" s="527">
        <v>1</v>
      </c>
      <c r="H222" s="527">
        <v>1</v>
      </c>
      <c r="I222" s="527">
        <v>1</v>
      </c>
      <c r="J222" s="527">
        <v>0</v>
      </c>
      <c r="K222" s="527">
        <v>0</v>
      </c>
      <c r="L222" s="527">
        <v>0</v>
      </c>
      <c r="M222" s="527">
        <v>0</v>
      </c>
      <c r="N222" s="233"/>
    </row>
    <row r="223" spans="1:14" ht="25.15" customHeight="1" x14ac:dyDescent="0.25">
      <c r="A223" s="799"/>
      <c r="B223" s="126" t="s">
        <v>146</v>
      </c>
      <c r="C223" s="612" t="s">
        <v>597</v>
      </c>
      <c r="D223" s="527"/>
      <c r="E223" s="527"/>
      <c r="F223" s="527"/>
      <c r="G223" s="527"/>
      <c r="H223" s="527"/>
      <c r="I223" s="527"/>
      <c r="J223" s="527"/>
      <c r="K223" s="527"/>
      <c r="L223" s="527"/>
      <c r="M223" s="527"/>
      <c r="N223" s="233"/>
    </row>
    <row r="224" spans="1:14" ht="25.15" customHeight="1" x14ac:dyDescent="0.25">
      <c r="A224" s="799"/>
      <c r="B224" s="126" t="s">
        <v>146</v>
      </c>
      <c r="C224" s="612" t="s">
        <v>597</v>
      </c>
      <c r="D224" s="527">
        <v>1</v>
      </c>
      <c r="E224" s="527">
        <v>0</v>
      </c>
      <c r="F224" s="527">
        <v>0</v>
      </c>
      <c r="G224" s="527">
        <v>1</v>
      </c>
      <c r="H224" s="527">
        <v>1</v>
      </c>
      <c r="I224" s="527">
        <v>1</v>
      </c>
      <c r="J224" s="527">
        <v>0</v>
      </c>
      <c r="K224" s="527">
        <v>0</v>
      </c>
      <c r="L224" s="527">
        <v>0</v>
      </c>
      <c r="M224" s="527">
        <v>0</v>
      </c>
      <c r="N224" s="233"/>
    </row>
    <row r="225" spans="1:14" ht="25.15" customHeight="1" x14ac:dyDescent="0.25">
      <c r="A225" s="799"/>
      <c r="B225" s="126" t="s">
        <v>146</v>
      </c>
      <c r="C225" s="612" t="s">
        <v>1331</v>
      </c>
      <c r="D225" s="527">
        <v>1</v>
      </c>
      <c r="E225" s="527">
        <v>0</v>
      </c>
      <c r="F225" s="527">
        <v>0</v>
      </c>
      <c r="G225" s="527">
        <v>1</v>
      </c>
      <c r="H225" s="527">
        <v>1</v>
      </c>
      <c r="I225" s="527">
        <v>1</v>
      </c>
      <c r="J225" s="527">
        <v>0</v>
      </c>
      <c r="K225" s="527">
        <v>0</v>
      </c>
      <c r="L225" s="527">
        <v>0</v>
      </c>
      <c r="M225" s="527">
        <v>0</v>
      </c>
      <c r="N225" s="233"/>
    </row>
    <row r="226" spans="1:14" ht="25.15" customHeight="1" x14ac:dyDescent="0.25">
      <c r="A226" s="799"/>
      <c r="B226" s="126" t="s">
        <v>146</v>
      </c>
      <c r="C226" s="612" t="s">
        <v>1330</v>
      </c>
      <c r="D226" s="527">
        <v>1</v>
      </c>
      <c r="E226" s="527">
        <v>0</v>
      </c>
      <c r="F226" s="527">
        <v>0</v>
      </c>
      <c r="G226" s="527">
        <v>1</v>
      </c>
      <c r="H226" s="527">
        <v>1</v>
      </c>
      <c r="I226" s="527">
        <v>1</v>
      </c>
      <c r="J226" s="527">
        <v>0</v>
      </c>
      <c r="K226" s="527">
        <v>0</v>
      </c>
      <c r="L226" s="527">
        <v>0</v>
      </c>
      <c r="M226" s="527">
        <v>0</v>
      </c>
      <c r="N226" s="233"/>
    </row>
    <row r="227" spans="1:14" ht="25.15" customHeight="1" x14ac:dyDescent="0.25">
      <c r="A227" s="799"/>
      <c r="B227" s="126" t="s">
        <v>146</v>
      </c>
      <c r="C227" s="612" t="s">
        <v>1329</v>
      </c>
      <c r="D227" s="527">
        <v>1</v>
      </c>
      <c r="E227" s="527">
        <v>0</v>
      </c>
      <c r="F227" s="527">
        <v>0</v>
      </c>
      <c r="G227" s="527">
        <v>1</v>
      </c>
      <c r="H227" s="527">
        <v>1</v>
      </c>
      <c r="I227" s="527">
        <v>1</v>
      </c>
      <c r="J227" s="527">
        <v>0</v>
      </c>
      <c r="K227" s="527">
        <v>0</v>
      </c>
      <c r="L227" s="527">
        <v>0</v>
      </c>
      <c r="M227" s="527">
        <v>0</v>
      </c>
      <c r="N227" s="233"/>
    </row>
    <row r="228" spans="1:14" ht="25.15" customHeight="1" x14ac:dyDescent="0.25">
      <c r="A228" s="799"/>
      <c r="B228" s="126" t="s">
        <v>146</v>
      </c>
      <c r="C228" s="612" t="s">
        <v>598</v>
      </c>
      <c r="D228" s="527">
        <v>1</v>
      </c>
      <c r="E228" s="527">
        <v>0</v>
      </c>
      <c r="F228" s="527">
        <v>0</v>
      </c>
      <c r="G228" s="527">
        <v>1</v>
      </c>
      <c r="H228" s="527">
        <v>1</v>
      </c>
      <c r="I228" s="527">
        <v>1</v>
      </c>
      <c r="J228" s="527">
        <v>0</v>
      </c>
      <c r="K228" s="527">
        <v>0</v>
      </c>
      <c r="L228" s="527">
        <v>0</v>
      </c>
      <c r="M228" s="527">
        <v>0</v>
      </c>
      <c r="N228" s="233"/>
    </row>
    <row r="229" spans="1:14" ht="25.15" customHeight="1" x14ac:dyDescent="0.25">
      <c r="A229" s="799"/>
      <c r="B229" s="126" t="s">
        <v>146</v>
      </c>
      <c r="C229" s="612" t="s">
        <v>599</v>
      </c>
      <c r="D229" s="527">
        <v>1</v>
      </c>
      <c r="E229" s="527">
        <v>0</v>
      </c>
      <c r="F229" s="527">
        <v>0</v>
      </c>
      <c r="G229" s="527">
        <v>1</v>
      </c>
      <c r="H229" s="527">
        <v>1</v>
      </c>
      <c r="I229" s="527">
        <v>1</v>
      </c>
      <c r="J229" s="527">
        <v>0</v>
      </c>
      <c r="K229" s="527">
        <v>0</v>
      </c>
      <c r="L229" s="527">
        <v>0</v>
      </c>
      <c r="M229" s="527">
        <v>0</v>
      </c>
      <c r="N229" s="233"/>
    </row>
    <row r="230" spans="1:14" ht="25.15" customHeight="1" x14ac:dyDescent="0.25">
      <c r="A230" s="799"/>
      <c r="B230" s="126" t="s">
        <v>146</v>
      </c>
      <c r="C230" s="612" t="s">
        <v>600</v>
      </c>
      <c r="D230" s="527">
        <v>1</v>
      </c>
      <c r="E230" s="527">
        <v>0</v>
      </c>
      <c r="F230" s="527">
        <v>0</v>
      </c>
      <c r="G230" s="527">
        <v>1</v>
      </c>
      <c r="H230" s="527">
        <v>1</v>
      </c>
      <c r="I230" s="527">
        <v>1</v>
      </c>
      <c r="J230" s="527">
        <v>0</v>
      </c>
      <c r="K230" s="527">
        <v>0</v>
      </c>
      <c r="L230" s="527">
        <v>0</v>
      </c>
      <c r="M230" s="527">
        <v>0</v>
      </c>
      <c r="N230" s="233"/>
    </row>
    <row r="231" spans="1:14" ht="25.15" customHeight="1" x14ac:dyDescent="0.25">
      <c r="A231" s="799"/>
      <c r="B231" s="126" t="s">
        <v>146</v>
      </c>
      <c r="C231" s="612" t="s">
        <v>601</v>
      </c>
      <c r="D231" s="527">
        <v>1</v>
      </c>
      <c r="E231" s="527">
        <v>0</v>
      </c>
      <c r="F231" s="527">
        <v>0</v>
      </c>
      <c r="G231" s="527">
        <v>1</v>
      </c>
      <c r="H231" s="527">
        <v>1</v>
      </c>
      <c r="I231" s="527">
        <v>1</v>
      </c>
      <c r="J231" s="527">
        <v>0</v>
      </c>
      <c r="K231" s="527">
        <v>0</v>
      </c>
      <c r="L231" s="527">
        <v>0</v>
      </c>
      <c r="M231" s="527">
        <v>0</v>
      </c>
      <c r="N231" s="233"/>
    </row>
    <row r="232" spans="1:14" ht="25.15" customHeight="1" x14ac:dyDescent="0.25">
      <c r="A232" s="799" t="s">
        <v>71</v>
      </c>
      <c r="B232" s="126" t="s">
        <v>143</v>
      </c>
      <c r="C232" s="612" t="s">
        <v>230</v>
      </c>
      <c r="D232" s="248">
        <v>0</v>
      </c>
      <c r="E232" s="248">
        <v>1</v>
      </c>
      <c r="F232" s="248">
        <v>0</v>
      </c>
      <c r="G232" s="248">
        <v>1</v>
      </c>
      <c r="H232" s="248">
        <v>1</v>
      </c>
      <c r="I232" s="248">
        <v>1</v>
      </c>
      <c r="J232" s="248">
        <v>1</v>
      </c>
      <c r="K232" s="248">
        <v>1</v>
      </c>
      <c r="L232" s="248">
        <v>1</v>
      </c>
      <c r="M232" s="248">
        <v>1</v>
      </c>
      <c r="N232" s="613"/>
    </row>
    <row r="233" spans="1:14" ht="25.15" customHeight="1" x14ac:dyDescent="0.25">
      <c r="A233" s="799"/>
      <c r="B233" s="126" t="s">
        <v>143</v>
      </c>
      <c r="C233" s="612" t="s">
        <v>231</v>
      </c>
      <c r="D233" s="248">
        <v>0</v>
      </c>
      <c r="E233" s="248">
        <v>1</v>
      </c>
      <c r="F233" s="248">
        <v>0</v>
      </c>
      <c r="G233" s="248">
        <v>1</v>
      </c>
      <c r="H233" s="248">
        <v>1</v>
      </c>
      <c r="I233" s="248">
        <v>1</v>
      </c>
      <c r="J233" s="248">
        <v>1</v>
      </c>
      <c r="K233" s="248">
        <v>1</v>
      </c>
      <c r="L233" s="248">
        <v>1</v>
      </c>
      <c r="M233" s="248">
        <v>1</v>
      </c>
      <c r="N233" s="613"/>
    </row>
    <row r="234" spans="1:14" ht="25.15" customHeight="1" x14ac:dyDescent="0.25">
      <c r="A234" s="799"/>
      <c r="B234" s="126" t="s">
        <v>143</v>
      </c>
      <c r="C234" s="612" t="s">
        <v>232</v>
      </c>
      <c r="D234" s="248">
        <v>0</v>
      </c>
      <c r="E234" s="248">
        <v>1</v>
      </c>
      <c r="F234" s="248">
        <v>0</v>
      </c>
      <c r="G234" s="248">
        <v>1</v>
      </c>
      <c r="H234" s="248">
        <v>1</v>
      </c>
      <c r="I234" s="248">
        <v>1</v>
      </c>
      <c r="J234" s="248">
        <v>1</v>
      </c>
      <c r="K234" s="248">
        <v>1</v>
      </c>
      <c r="L234" s="248">
        <v>1</v>
      </c>
      <c r="M234" s="248">
        <v>1</v>
      </c>
      <c r="N234" s="613"/>
    </row>
    <row r="235" spans="1:14" ht="25.15" customHeight="1" x14ac:dyDescent="0.25">
      <c r="A235" s="799"/>
      <c r="B235" s="126" t="s">
        <v>143</v>
      </c>
      <c r="C235" s="612" t="s">
        <v>233</v>
      </c>
      <c r="D235" s="248">
        <v>0</v>
      </c>
      <c r="E235" s="248">
        <v>1</v>
      </c>
      <c r="F235" s="248">
        <v>0</v>
      </c>
      <c r="G235" s="248">
        <v>1</v>
      </c>
      <c r="H235" s="248">
        <v>1</v>
      </c>
      <c r="I235" s="248">
        <v>1</v>
      </c>
      <c r="J235" s="248">
        <v>1</v>
      </c>
      <c r="K235" s="248">
        <v>1</v>
      </c>
      <c r="L235" s="248">
        <v>1</v>
      </c>
      <c r="M235" s="248">
        <v>1</v>
      </c>
      <c r="N235" s="613"/>
    </row>
    <row r="236" spans="1:14" ht="25.15" customHeight="1" x14ac:dyDescent="0.25">
      <c r="A236" s="799"/>
      <c r="B236" s="126" t="s">
        <v>143</v>
      </c>
      <c r="C236" s="612" t="s">
        <v>234</v>
      </c>
      <c r="D236" s="248">
        <v>0</v>
      </c>
      <c r="E236" s="248">
        <v>1</v>
      </c>
      <c r="F236" s="248">
        <v>0</v>
      </c>
      <c r="G236" s="248">
        <v>1</v>
      </c>
      <c r="H236" s="248">
        <v>1</v>
      </c>
      <c r="I236" s="248">
        <v>1</v>
      </c>
      <c r="J236" s="248">
        <v>1</v>
      </c>
      <c r="K236" s="248">
        <v>1</v>
      </c>
      <c r="L236" s="248">
        <v>1</v>
      </c>
      <c r="M236" s="248">
        <v>1</v>
      </c>
      <c r="N236" s="613"/>
    </row>
    <row r="237" spans="1:14" ht="25.15" customHeight="1" x14ac:dyDescent="0.25">
      <c r="A237" s="799" t="s">
        <v>72</v>
      </c>
      <c r="B237" s="126" t="s">
        <v>143</v>
      </c>
      <c r="C237" s="612" t="s">
        <v>1278</v>
      </c>
      <c r="D237" s="527"/>
      <c r="E237" s="527">
        <v>1</v>
      </c>
      <c r="F237" s="527">
        <v>1</v>
      </c>
      <c r="G237" s="527">
        <v>1</v>
      </c>
      <c r="H237" s="527">
        <v>1</v>
      </c>
      <c r="I237" s="527">
        <v>1</v>
      </c>
      <c r="J237" s="527">
        <v>1</v>
      </c>
      <c r="K237" s="527">
        <v>1</v>
      </c>
      <c r="L237" s="527">
        <v>1</v>
      </c>
      <c r="M237" s="527">
        <v>1</v>
      </c>
      <c r="N237" s="272"/>
    </row>
    <row r="238" spans="1:14" ht="25.15" customHeight="1" x14ac:dyDescent="0.25">
      <c r="A238" s="799"/>
      <c r="B238" s="126" t="s">
        <v>143</v>
      </c>
      <c r="C238" s="612" t="s">
        <v>235</v>
      </c>
      <c r="D238" s="527"/>
      <c r="E238" s="527">
        <v>1</v>
      </c>
      <c r="F238" s="527"/>
      <c r="G238" s="527">
        <v>1</v>
      </c>
      <c r="H238" s="527">
        <v>1</v>
      </c>
      <c r="I238" s="527">
        <v>1</v>
      </c>
      <c r="J238" s="527">
        <v>1</v>
      </c>
      <c r="K238" s="527">
        <v>1</v>
      </c>
      <c r="L238" s="527">
        <v>1</v>
      </c>
      <c r="M238" s="527">
        <v>1</v>
      </c>
      <c r="N238" s="272"/>
    </row>
    <row r="239" spans="1:14" ht="25.15" customHeight="1" x14ac:dyDescent="0.25">
      <c r="A239" s="799"/>
      <c r="B239" s="126" t="s">
        <v>143</v>
      </c>
      <c r="C239" s="612" t="s">
        <v>1279</v>
      </c>
      <c r="D239" s="527"/>
      <c r="E239" s="527">
        <v>1</v>
      </c>
      <c r="F239" s="527"/>
      <c r="G239" s="527">
        <v>1</v>
      </c>
      <c r="H239" s="527">
        <v>1</v>
      </c>
      <c r="I239" s="527">
        <v>1</v>
      </c>
      <c r="J239" s="527">
        <v>1</v>
      </c>
      <c r="K239" s="527">
        <v>1</v>
      </c>
      <c r="L239" s="527">
        <v>1</v>
      </c>
      <c r="M239" s="527">
        <v>1</v>
      </c>
      <c r="N239" s="272"/>
    </row>
    <row r="240" spans="1:14" ht="25.15" customHeight="1" x14ac:dyDescent="0.25">
      <c r="A240" s="799"/>
      <c r="B240" s="126" t="s">
        <v>146</v>
      </c>
      <c r="C240" s="612" t="s">
        <v>558</v>
      </c>
      <c r="D240" s="527"/>
      <c r="E240" s="527"/>
      <c r="F240" s="527"/>
      <c r="G240" s="527">
        <v>1</v>
      </c>
      <c r="H240" s="527">
        <v>1</v>
      </c>
      <c r="I240" s="527">
        <v>1</v>
      </c>
      <c r="J240" s="527"/>
      <c r="K240" s="527"/>
      <c r="L240" s="527"/>
      <c r="M240" s="527"/>
      <c r="N240" s="233"/>
    </row>
    <row r="241" spans="1:14" ht="25.15" customHeight="1" x14ac:dyDescent="0.25">
      <c r="A241" s="799"/>
      <c r="B241" s="610" t="s">
        <v>146</v>
      </c>
      <c r="C241" s="612" t="s">
        <v>559</v>
      </c>
      <c r="D241" s="527"/>
      <c r="E241" s="527"/>
      <c r="F241" s="527"/>
      <c r="G241" s="527">
        <v>1</v>
      </c>
      <c r="H241" s="527">
        <v>1</v>
      </c>
      <c r="I241" s="527">
        <v>1</v>
      </c>
      <c r="J241" s="527"/>
      <c r="K241" s="527"/>
      <c r="L241" s="527"/>
      <c r="M241" s="527"/>
      <c r="N241" s="233"/>
    </row>
    <row r="242" spans="1:14" ht="25.15" customHeight="1" x14ac:dyDescent="0.25">
      <c r="A242" s="799"/>
      <c r="B242" s="611" t="s">
        <v>146</v>
      </c>
      <c r="C242" s="612" t="s">
        <v>560</v>
      </c>
      <c r="D242" s="527"/>
      <c r="E242" s="527"/>
      <c r="F242" s="527"/>
      <c r="G242" s="527">
        <v>1</v>
      </c>
      <c r="H242" s="527">
        <v>1</v>
      </c>
      <c r="I242" s="527">
        <v>1</v>
      </c>
      <c r="J242" s="527"/>
      <c r="K242" s="527"/>
      <c r="L242" s="527"/>
      <c r="M242" s="527"/>
      <c r="N242" s="233"/>
    </row>
    <row r="243" spans="1:14" ht="25.15" customHeight="1" x14ac:dyDescent="0.25">
      <c r="A243" s="799"/>
      <c r="B243" s="611" t="s">
        <v>146</v>
      </c>
      <c r="C243" s="612" t="s">
        <v>561</v>
      </c>
      <c r="D243" s="527"/>
      <c r="E243" s="527"/>
      <c r="F243" s="527"/>
      <c r="G243" s="527">
        <v>1</v>
      </c>
      <c r="H243" s="527">
        <v>1</v>
      </c>
      <c r="I243" s="527">
        <v>1</v>
      </c>
      <c r="J243" s="527"/>
      <c r="K243" s="527"/>
      <c r="L243" s="527"/>
      <c r="M243" s="527"/>
      <c r="N243" s="233"/>
    </row>
    <row r="244" spans="1:14" ht="25.15" customHeight="1" x14ac:dyDescent="0.25">
      <c r="A244" s="799"/>
      <c r="B244" s="611" t="s">
        <v>146</v>
      </c>
      <c r="C244" s="612" t="s">
        <v>562</v>
      </c>
      <c r="D244" s="527"/>
      <c r="E244" s="527"/>
      <c r="F244" s="527"/>
      <c r="G244" s="527">
        <v>1</v>
      </c>
      <c r="H244" s="527">
        <v>1</v>
      </c>
      <c r="I244" s="527">
        <v>1</v>
      </c>
      <c r="J244" s="527"/>
      <c r="K244" s="527"/>
      <c r="L244" s="527"/>
      <c r="M244" s="527"/>
      <c r="N244" s="233"/>
    </row>
    <row r="245" spans="1:14" ht="25.15" customHeight="1" x14ac:dyDescent="0.25">
      <c r="A245" s="799"/>
      <c r="B245" s="611" t="s">
        <v>146</v>
      </c>
      <c r="C245" s="612" t="s">
        <v>563</v>
      </c>
      <c r="D245" s="527"/>
      <c r="E245" s="527"/>
      <c r="F245" s="527"/>
      <c r="G245" s="527">
        <v>1</v>
      </c>
      <c r="H245" s="527">
        <v>1</v>
      </c>
      <c r="I245" s="527">
        <v>1</v>
      </c>
      <c r="J245" s="527"/>
      <c r="K245" s="527"/>
      <c r="L245" s="527"/>
      <c r="M245" s="527"/>
      <c r="N245" s="233"/>
    </row>
    <row r="246" spans="1:14" ht="25.15" customHeight="1" x14ac:dyDescent="0.25">
      <c r="A246" s="799"/>
      <c r="B246" s="611" t="s">
        <v>146</v>
      </c>
      <c r="C246" s="612" t="s">
        <v>564</v>
      </c>
      <c r="D246" s="527"/>
      <c r="E246" s="527"/>
      <c r="F246" s="527"/>
      <c r="G246" s="527">
        <v>1</v>
      </c>
      <c r="H246" s="527">
        <v>1</v>
      </c>
      <c r="I246" s="527">
        <v>1</v>
      </c>
      <c r="J246" s="527"/>
      <c r="K246" s="527"/>
      <c r="L246" s="527"/>
      <c r="M246" s="527"/>
      <c r="N246" s="233"/>
    </row>
    <row r="247" spans="1:14" ht="25.15" customHeight="1" x14ac:dyDescent="0.25">
      <c r="A247" s="799"/>
      <c r="B247" s="611" t="s">
        <v>146</v>
      </c>
      <c r="C247" s="612" t="s">
        <v>565</v>
      </c>
      <c r="D247" s="527"/>
      <c r="E247" s="527"/>
      <c r="F247" s="527"/>
      <c r="G247" s="527">
        <v>1</v>
      </c>
      <c r="H247" s="527">
        <v>1</v>
      </c>
      <c r="I247" s="527">
        <v>1</v>
      </c>
      <c r="J247" s="527"/>
      <c r="K247" s="527"/>
      <c r="L247" s="527"/>
      <c r="M247" s="527"/>
      <c r="N247" s="233"/>
    </row>
    <row r="248" spans="1:14" ht="25.15" customHeight="1" x14ac:dyDescent="0.25">
      <c r="A248" s="799"/>
      <c r="B248" s="611" t="s">
        <v>146</v>
      </c>
      <c r="C248" s="612" t="s">
        <v>566</v>
      </c>
      <c r="D248" s="527"/>
      <c r="E248" s="527"/>
      <c r="F248" s="527"/>
      <c r="G248" s="527">
        <v>1</v>
      </c>
      <c r="H248" s="527">
        <v>1</v>
      </c>
      <c r="I248" s="527">
        <v>1</v>
      </c>
      <c r="J248" s="527"/>
      <c r="K248" s="527"/>
      <c r="L248" s="527"/>
      <c r="M248" s="527"/>
      <c r="N248" s="233"/>
    </row>
    <row r="249" spans="1:14" ht="25.15" customHeight="1" x14ac:dyDescent="0.25">
      <c r="A249" s="799"/>
      <c r="B249" s="611" t="s">
        <v>146</v>
      </c>
      <c r="C249" s="612" t="s">
        <v>567</v>
      </c>
      <c r="D249" s="527"/>
      <c r="E249" s="527"/>
      <c r="F249" s="527"/>
      <c r="G249" s="527">
        <v>1</v>
      </c>
      <c r="H249" s="527">
        <v>1</v>
      </c>
      <c r="I249" s="527">
        <v>1</v>
      </c>
      <c r="J249" s="527"/>
      <c r="K249" s="527"/>
      <c r="L249" s="527"/>
      <c r="M249" s="527"/>
      <c r="N249" s="233"/>
    </row>
    <row r="250" spans="1:14" ht="25.15" customHeight="1" x14ac:dyDescent="0.25">
      <c r="A250" s="799"/>
      <c r="B250" s="611" t="s">
        <v>146</v>
      </c>
      <c r="C250" s="612" t="s">
        <v>568</v>
      </c>
      <c r="D250" s="527"/>
      <c r="E250" s="527"/>
      <c r="F250" s="527"/>
      <c r="G250" s="527">
        <v>1</v>
      </c>
      <c r="H250" s="527">
        <v>1</v>
      </c>
      <c r="I250" s="527">
        <v>1</v>
      </c>
      <c r="J250" s="527"/>
      <c r="K250" s="527"/>
      <c r="L250" s="527"/>
      <c r="M250" s="527"/>
      <c r="N250" s="233"/>
    </row>
    <row r="251" spans="1:14" ht="25.15" customHeight="1" x14ac:dyDescent="0.25">
      <c r="A251" s="799"/>
      <c r="B251" s="611" t="s">
        <v>146</v>
      </c>
      <c r="C251" s="612" t="s">
        <v>569</v>
      </c>
      <c r="D251" s="527">
        <v>1</v>
      </c>
      <c r="E251" s="527"/>
      <c r="F251" s="527"/>
      <c r="G251" s="527">
        <v>1</v>
      </c>
      <c r="H251" s="527">
        <v>1</v>
      </c>
      <c r="I251" s="527">
        <v>1</v>
      </c>
      <c r="J251" s="527"/>
      <c r="K251" s="527"/>
      <c r="L251" s="527"/>
      <c r="M251" s="527"/>
      <c r="N251" s="233"/>
    </row>
    <row r="252" spans="1:14" ht="25.15" customHeight="1" x14ac:dyDescent="0.25">
      <c r="A252" s="799"/>
      <c r="B252" s="611" t="s">
        <v>146</v>
      </c>
      <c r="C252" s="612" t="s">
        <v>570</v>
      </c>
      <c r="D252" s="527"/>
      <c r="E252" s="527"/>
      <c r="F252" s="527"/>
      <c r="G252" s="527">
        <v>1</v>
      </c>
      <c r="H252" s="527">
        <v>1</v>
      </c>
      <c r="I252" s="527">
        <v>1</v>
      </c>
      <c r="J252" s="527"/>
      <c r="K252" s="527"/>
      <c r="L252" s="527"/>
      <c r="M252" s="527"/>
      <c r="N252" s="233"/>
    </row>
    <row r="253" spans="1:14" ht="25.15" customHeight="1" x14ac:dyDescent="0.25">
      <c r="A253" s="799"/>
      <c r="B253" s="611" t="s">
        <v>146</v>
      </c>
      <c r="C253" s="612" t="s">
        <v>571</v>
      </c>
      <c r="D253" s="527">
        <v>1</v>
      </c>
      <c r="E253" s="527"/>
      <c r="F253" s="527"/>
      <c r="G253" s="527">
        <v>1</v>
      </c>
      <c r="H253" s="527">
        <v>1</v>
      </c>
      <c r="I253" s="527">
        <v>1</v>
      </c>
      <c r="J253" s="527"/>
      <c r="K253" s="527"/>
      <c r="L253" s="527"/>
      <c r="M253" s="527"/>
      <c r="N253" s="233"/>
    </row>
    <row r="254" spans="1:14" ht="25.15" customHeight="1" x14ac:dyDescent="0.25">
      <c r="A254" s="799"/>
      <c r="B254" s="611" t="s">
        <v>146</v>
      </c>
      <c r="C254" s="612" t="s">
        <v>572</v>
      </c>
      <c r="D254" s="527"/>
      <c r="E254" s="527"/>
      <c r="F254" s="527"/>
      <c r="G254" s="527">
        <v>1</v>
      </c>
      <c r="H254" s="527">
        <v>1</v>
      </c>
      <c r="I254" s="527">
        <v>1</v>
      </c>
      <c r="J254" s="527"/>
      <c r="K254" s="527"/>
      <c r="L254" s="527"/>
      <c r="M254" s="527"/>
      <c r="N254" s="233"/>
    </row>
    <row r="255" spans="1:14" ht="25.15" customHeight="1" x14ac:dyDescent="0.25">
      <c r="A255" s="799"/>
      <c r="B255" s="611" t="s">
        <v>146</v>
      </c>
      <c r="C255" s="612" t="s">
        <v>573</v>
      </c>
      <c r="D255" s="527"/>
      <c r="E255" s="527"/>
      <c r="F255" s="527"/>
      <c r="G255" s="527">
        <v>1</v>
      </c>
      <c r="H255" s="527">
        <v>1</v>
      </c>
      <c r="I255" s="527">
        <v>1</v>
      </c>
      <c r="J255" s="527"/>
      <c r="K255" s="527"/>
      <c r="L255" s="527"/>
      <c r="M255" s="527"/>
      <c r="N255" s="233"/>
    </row>
    <row r="257" spans="1:9" x14ac:dyDescent="0.25">
      <c r="A257" t="s">
        <v>236</v>
      </c>
    </row>
    <row r="258" spans="1:9" x14ac:dyDescent="0.25">
      <c r="A258" s="743" t="s">
        <v>1298</v>
      </c>
      <c r="B258" s="743"/>
      <c r="C258" s="743"/>
      <c r="D258" s="743"/>
      <c r="E258" s="743"/>
      <c r="F258" s="743"/>
      <c r="G258" s="743"/>
      <c r="H258" s="743"/>
      <c r="I258" s="743"/>
    </row>
  </sheetData>
  <mergeCells count="58">
    <mergeCell ref="A5:N5"/>
    <mergeCell ref="A32:N32"/>
    <mergeCell ref="A57:N57"/>
    <mergeCell ref="A71:N71"/>
    <mergeCell ref="A82:N82"/>
    <mergeCell ref="A258:I258"/>
    <mergeCell ref="A126:A134"/>
    <mergeCell ref="A6:A7"/>
    <mergeCell ref="A107:A110"/>
    <mergeCell ref="A111:A116"/>
    <mergeCell ref="A149:A150"/>
    <mergeCell ref="A54:A55"/>
    <mergeCell ref="A52:A53"/>
    <mergeCell ref="A12:A22"/>
    <mergeCell ref="A83:A84"/>
    <mergeCell ref="A94:A96"/>
    <mergeCell ref="A90:A92"/>
    <mergeCell ref="A139:A140"/>
    <mergeCell ref="A141:A142"/>
    <mergeCell ref="A136:A137"/>
    <mergeCell ref="A97:N97"/>
    <mergeCell ref="A168:A179"/>
    <mergeCell ref="A160:A167"/>
    <mergeCell ref="A151:A152"/>
    <mergeCell ref="A153:A154"/>
    <mergeCell ref="A155:A156"/>
    <mergeCell ref="A135:N135"/>
    <mergeCell ref="A143:N143"/>
    <mergeCell ref="A148:N148"/>
    <mergeCell ref="A159:N159"/>
    <mergeCell ref="A1:N1"/>
    <mergeCell ref="A3:A4"/>
    <mergeCell ref="B3:B4"/>
    <mergeCell ref="D3:N3"/>
    <mergeCell ref="A58:A61"/>
    <mergeCell ref="A8:A10"/>
    <mergeCell ref="A23:A24"/>
    <mergeCell ref="A29:A31"/>
    <mergeCell ref="A25:A28"/>
    <mergeCell ref="A33:A40"/>
    <mergeCell ref="A41:A42"/>
    <mergeCell ref="A43:A51"/>
    <mergeCell ref="A232:A236"/>
    <mergeCell ref="A237:A255"/>
    <mergeCell ref="A196:A231"/>
    <mergeCell ref="A62:A65"/>
    <mergeCell ref="A73:A74"/>
    <mergeCell ref="A117:A122"/>
    <mergeCell ref="A123:A125"/>
    <mergeCell ref="A98:A102"/>
    <mergeCell ref="A75:A77"/>
    <mergeCell ref="A78:A79"/>
    <mergeCell ref="A80:A81"/>
    <mergeCell ref="A181:A182"/>
    <mergeCell ref="A183:A195"/>
    <mergeCell ref="A103:A106"/>
    <mergeCell ref="A85:A86"/>
    <mergeCell ref="A87:A8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pane xSplit="1" ySplit="3" topLeftCell="B4" activePane="bottomRight" state="frozen"/>
      <selection pane="topRight" activeCell="B1" sqref="B1"/>
      <selection pane="bottomLeft" activeCell="A4" sqref="A4"/>
      <selection pane="bottomRight" activeCell="C72" sqref="C72"/>
    </sheetView>
  </sheetViews>
  <sheetFormatPr defaultRowHeight="15.75" x14ac:dyDescent="0.25"/>
  <cols>
    <col min="1" max="1" width="16.25" customWidth="1"/>
    <col min="2" max="2" width="15" customWidth="1"/>
    <col min="3" max="3" width="14.5" customWidth="1"/>
    <col min="4" max="4" width="18.75" customWidth="1"/>
    <col min="5" max="11" width="14.5" customWidth="1"/>
  </cols>
  <sheetData>
    <row r="1" spans="1:11" ht="26.25" customHeight="1" x14ac:dyDescent="0.25">
      <c r="A1" s="792" t="s">
        <v>237</v>
      </c>
      <c r="B1" s="792"/>
      <c r="C1" s="792"/>
      <c r="D1" s="792"/>
      <c r="E1" s="792"/>
      <c r="F1" s="792"/>
      <c r="G1" s="792"/>
      <c r="H1" s="792"/>
      <c r="I1" s="792"/>
      <c r="J1" s="792"/>
      <c r="K1" s="792"/>
    </row>
    <row r="2" spans="1:11" ht="16.5" thickBot="1" x14ac:dyDescent="0.3">
      <c r="A2" s="1"/>
      <c r="B2" s="1"/>
      <c r="C2" s="1"/>
      <c r="D2" s="1"/>
      <c r="E2" s="1"/>
      <c r="F2" s="1"/>
      <c r="G2" s="1"/>
      <c r="H2" s="1"/>
      <c r="I2" s="1"/>
      <c r="J2" s="1"/>
      <c r="K2" s="1"/>
    </row>
    <row r="3" spans="1:11" ht="89.25" customHeight="1" thickBot="1" x14ac:dyDescent="0.3">
      <c r="A3" s="45" t="s">
        <v>238</v>
      </c>
      <c r="B3" s="106" t="s">
        <v>239</v>
      </c>
      <c r="C3" s="106" t="s">
        <v>240</v>
      </c>
      <c r="D3" s="106" t="s">
        <v>241</v>
      </c>
      <c r="E3" s="106" t="s">
        <v>242</v>
      </c>
      <c r="F3" s="112" t="s">
        <v>243</v>
      </c>
      <c r="G3" s="112" t="s">
        <v>244</v>
      </c>
      <c r="H3" s="112" t="s">
        <v>245</v>
      </c>
      <c r="I3" s="112" t="s">
        <v>246</v>
      </c>
      <c r="J3" s="112" t="s">
        <v>247</v>
      </c>
      <c r="K3" s="113" t="s">
        <v>248</v>
      </c>
    </row>
    <row r="4" spans="1:11" ht="24" customHeight="1" x14ac:dyDescent="0.25">
      <c r="A4" s="788" t="s">
        <v>540</v>
      </c>
      <c r="B4" s="789"/>
      <c r="C4" s="789"/>
      <c r="D4" s="789"/>
      <c r="E4" s="789"/>
      <c r="F4" s="789"/>
      <c r="G4" s="789"/>
      <c r="H4" s="789"/>
      <c r="I4" s="789"/>
      <c r="J4" s="789"/>
      <c r="K4" s="790"/>
    </row>
    <row r="5" spans="1:11" s="80" customFormat="1" x14ac:dyDescent="0.25">
      <c r="A5" s="120" t="s">
        <v>14</v>
      </c>
      <c r="B5" s="123">
        <v>56734</v>
      </c>
      <c r="C5" s="123">
        <v>162</v>
      </c>
      <c r="D5" s="281">
        <v>351</v>
      </c>
      <c r="E5" s="123">
        <v>0</v>
      </c>
      <c r="F5" s="123"/>
      <c r="G5" s="123"/>
      <c r="H5" s="123"/>
      <c r="I5" s="123"/>
      <c r="J5" s="123"/>
      <c r="K5" s="124"/>
    </row>
    <row r="6" spans="1:11" x14ac:dyDescent="0.25">
      <c r="A6" s="549" t="s">
        <v>1293</v>
      </c>
      <c r="B6" s="551">
        <v>30100</v>
      </c>
      <c r="C6" s="551">
        <v>88</v>
      </c>
      <c r="D6" s="551">
        <v>341</v>
      </c>
      <c r="E6" s="551">
        <v>7</v>
      </c>
      <c r="F6" s="551">
        <v>0</v>
      </c>
      <c r="G6" s="551">
        <v>0</v>
      </c>
      <c r="H6" s="551">
        <v>0</v>
      </c>
      <c r="I6" s="551">
        <v>0</v>
      </c>
      <c r="J6" s="551">
        <v>0</v>
      </c>
      <c r="K6" s="552">
        <v>0</v>
      </c>
    </row>
    <row r="7" spans="1:11" x14ac:dyDescent="0.25">
      <c r="A7" s="549" t="s">
        <v>1316</v>
      </c>
      <c r="B7" s="551">
        <v>4780</v>
      </c>
      <c r="C7" s="551">
        <v>25</v>
      </c>
      <c r="D7" s="551">
        <v>658</v>
      </c>
      <c r="E7" s="551">
        <v>0</v>
      </c>
      <c r="F7" s="618">
        <v>3</v>
      </c>
      <c r="G7" s="618">
        <v>2</v>
      </c>
      <c r="H7" s="618">
        <v>1</v>
      </c>
      <c r="I7" s="618">
        <v>3</v>
      </c>
      <c r="J7" s="618">
        <v>1</v>
      </c>
      <c r="K7" s="619">
        <v>1</v>
      </c>
    </row>
    <row r="8" spans="1:11" ht="18" customHeight="1" x14ac:dyDescent="0.25">
      <c r="A8" s="120" t="s">
        <v>15</v>
      </c>
      <c r="B8" s="123">
        <v>22324</v>
      </c>
      <c r="C8" s="123">
        <v>3109</v>
      </c>
      <c r="D8" s="123">
        <v>66.939077002368279</v>
      </c>
      <c r="E8" s="123">
        <v>15</v>
      </c>
      <c r="F8" s="123">
        <v>8</v>
      </c>
      <c r="G8" s="123">
        <v>23</v>
      </c>
      <c r="H8" s="123">
        <v>6</v>
      </c>
      <c r="I8" s="123">
        <v>10</v>
      </c>
      <c r="J8" s="123">
        <v>8</v>
      </c>
      <c r="K8" s="124">
        <v>1</v>
      </c>
    </row>
    <row r="9" spans="1:11" x14ac:dyDescent="0.25">
      <c r="A9" s="120" t="s">
        <v>16</v>
      </c>
      <c r="B9" s="123">
        <v>22391</v>
      </c>
      <c r="C9" s="123">
        <v>67</v>
      </c>
      <c r="D9" s="123">
        <v>334.19402985074629</v>
      </c>
      <c r="E9" s="123">
        <v>67</v>
      </c>
      <c r="F9" s="123">
        <v>5</v>
      </c>
      <c r="G9" s="123">
        <v>3</v>
      </c>
      <c r="H9" s="123">
        <v>0</v>
      </c>
      <c r="I9" s="123">
        <v>4</v>
      </c>
      <c r="J9" s="123">
        <v>0</v>
      </c>
      <c r="K9" s="124">
        <v>0</v>
      </c>
    </row>
    <row r="10" spans="1:11" s="80" customFormat="1" x14ac:dyDescent="0.25">
      <c r="A10" s="135" t="s">
        <v>17</v>
      </c>
      <c r="B10" s="123">
        <v>28181</v>
      </c>
      <c r="C10" s="123">
        <v>104</v>
      </c>
      <c r="D10" s="123">
        <v>270</v>
      </c>
      <c r="E10" s="123">
        <v>0</v>
      </c>
      <c r="F10" s="123">
        <v>23</v>
      </c>
      <c r="G10" s="123">
        <v>6</v>
      </c>
      <c r="H10" s="123">
        <v>0</v>
      </c>
      <c r="I10" s="123">
        <v>4</v>
      </c>
      <c r="J10" s="123">
        <v>2</v>
      </c>
      <c r="K10" s="124">
        <v>0</v>
      </c>
    </row>
    <row r="11" spans="1:11" ht="16.5" thickBot="1" x14ac:dyDescent="0.3">
      <c r="A11" s="128" t="s">
        <v>18</v>
      </c>
      <c r="B11" s="139">
        <v>23536</v>
      </c>
      <c r="C11" s="139">
        <v>61</v>
      </c>
      <c r="D11" s="282">
        <v>385.8360655737705</v>
      </c>
      <c r="E11" s="139">
        <v>0</v>
      </c>
      <c r="F11" s="139">
        <v>0</v>
      </c>
      <c r="G11" s="139">
        <v>0</v>
      </c>
      <c r="H11" s="139">
        <v>0</v>
      </c>
      <c r="I11" s="139">
        <v>0</v>
      </c>
      <c r="J11" s="139">
        <v>0</v>
      </c>
      <c r="K11" s="283">
        <v>0</v>
      </c>
    </row>
    <row r="12" spans="1:11" ht="24" customHeight="1" x14ac:dyDescent="0.25">
      <c r="A12" s="788" t="s">
        <v>541</v>
      </c>
      <c r="B12" s="789"/>
      <c r="C12" s="789"/>
      <c r="D12" s="789"/>
      <c r="E12" s="789"/>
      <c r="F12" s="789"/>
      <c r="G12" s="789"/>
      <c r="H12" s="789"/>
      <c r="I12" s="789"/>
      <c r="J12" s="789"/>
      <c r="K12" s="790"/>
    </row>
    <row r="13" spans="1:11" s="95" customFormat="1" x14ac:dyDescent="0.25">
      <c r="A13" s="284" t="s">
        <v>19</v>
      </c>
      <c r="B13" s="200">
        <v>44747</v>
      </c>
      <c r="C13" s="200">
        <v>60</v>
      </c>
      <c r="D13" s="281">
        <v>745.7833333333333</v>
      </c>
      <c r="E13" s="200">
        <v>0</v>
      </c>
      <c r="F13" s="200">
        <v>43</v>
      </c>
      <c r="G13" s="200">
        <v>2</v>
      </c>
      <c r="H13" s="200">
        <v>39</v>
      </c>
      <c r="I13" s="200">
        <v>24</v>
      </c>
      <c r="J13" s="200">
        <v>0</v>
      </c>
      <c r="K13" s="285">
        <v>0</v>
      </c>
    </row>
    <row r="14" spans="1:11" s="95" customFormat="1" x14ac:dyDescent="0.25">
      <c r="A14" s="284" t="s">
        <v>21</v>
      </c>
      <c r="B14" s="200">
        <v>30491</v>
      </c>
      <c r="C14" s="200">
        <v>262</v>
      </c>
      <c r="D14" s="281">
        <v>112</v>
      </c>
      <c r="E14" s="147">
        <v>272.24107142857144</v>
      </c>
      <c r="F14" s="200">
        <v>0</v>
      </c>
      <c r="G14" s="200">
        <v>16</v>
      </c>
      <c r="H14" s="200">
        <v>0</v>
      </c>
      <c r="I14" s="200">
        <v>16</v>
      </c>
      <c r="J14" s="200">
        <v>6</v>
      </c>
      <c r="K14" s="285">
        <v>0</v>
      </c>
    </row>
    <row r="15" spans="1:11" x14ac:dyDescent="0.25">
      <c r="A15" s="284" t="s">
        <v>22</v>
      </c>
      <c r="B15" s="200">
        <v>305436</v>
      </c>
      <c r="C15" s="200">
        <v>609</v>
      </c>
      <c r="D15" s="281">
        <v>497.3668849206349</v>
      </c>
      <c r="E15" s="200"/>
      <c r="F15" s="200">
        <v>10</v>
      </c>
      <c r="G15" s="200"/>
      <c r="H15" s="200"/>
      <c r="I15" s="200">
        <v>87</v>
      </c>
      <c r="J15" s="200"/>
      <c r="K15" s="285"/>
    </row>
    <row r="16" spans="1:11" x14ac:dyDescent="0.25">
      <c r="A16" s="284" t="s">
        <v>23</v>
      </c>
      <c r="B16" s="200">
        <v>99126</v>
      </c>
      <c r="C16" s="200">
        <v>175</v>
      </c>
      <c r="D16" s="281">
        <v>566.43428571428569</v>
      </c>
      <c r="E16" s="200"/>
      <c r="F16" s="200">
        <v>203</v>
      </c>
      <c r="G16" s="200">
        <v>25</v>
      </c>
      <c r="H16" s="200">
        <v>62</v>
      </c>
      <c r="I16" s="200"/>
      <c r="J16" s="200"/>
      <c r="K16" s="285"/>
    </row>
    <row r="17" spans="1:11" s="95" customFormat="1" x14ac:dyDescent="0.25">
      <c r="A17" s="284" t="s">
        <v>24</v>
      </c>
      <c r="B17" s="200">
        <v>51434</v>
      </c>
      <c r="C17" s="200">
        <v>140</v>
      </c>
      <c r="D17" s="281">
        <v>367.3857142857143</v>
      </c>
      <c r="E17" s="200">
        <v>0</v>
      </c>
      <c r="F17" s="200">
        <v>26</v>
      </c>
      <c r="G17" s="200">
        <v>15</v>
      </c>
      <c r="H17" s="200">
        <v>0</v>
      </c>
      <c r="I17" s="200">
        <v>28</v>
      </c>
      <c r="J17" s="200">
        <v>12</v>
      </c>
      <c r="K17" s="285">
        <v>0</v>
      </c>
    </row>
    <row r="18" spans="1:11" ht="16.5" thickBot="1" x14ac:dyDescent="0.3">
      <c r="A18" s="286" t="s">
        <v>25</v>
      </c>
      <c r="B18" s="287">
        <v>34962</v>
      </c>
      <c r="C18" s="287">
        <v>111</v>
      </c>
      <c r="D18" s="281">
        <v>314.97297297297297</v>
      </c>
      <c r="E18" s="287">
        <v>76</v>
      </c>
      <c r="F18" s="287">
        <v>11</v>
      </c>
      <c r="G18" s="287">
        <v>1</v>
      </c>
      <c r="H18" s="287">
        <v>9</v>
      </c>
      <c r="I18" s="287">
        <v>9</v>
      </c>
      <c r="J18" s="287">
        <v>0</v>
      </c>
      <c r="K18" s="288">
        <v>8</v>
      </c>
    </row>
    <row r="19" spans="1:11" ht="24" customHeight="1" x14ac:dyDescent="0.25">
      <c r="A19" s="788" t="s">
        <v>545</v>
      </c>
      <c r="B19" s="789"/>
      <c r="C19" s="789"/>
      <c r="D19" s="789"/>
      <c r="E19" s="789"/>
      <c r="F19" s="789"/>
      <c r="G19" s="789"/>
      <c r="H19" s="789"/>
      <c r="I19" s="789"/>
      <c r="J19" s="789"/>
      <c r="K19" s="790"/>
    </row>
    <row r="20" spans="1:11" ht="24" customHeight="1" x14ac:dyDescent="0.25">
      <c r="A20" s="120" t="s">
        <v>26</v>
      </c>
      <c r="B20" s="123">
        <v>169875</v>
      </c>
      <c r="C20" s="123">
        <v>495</v>
      </c>
      <c r="D20" s="123">
        <v>332</v>
      </c>
      <c r="E20" s="123">
        <v>0</v>
      </c>
      <c r="F20" s="123">
        <v>16</v>
      </c>
      <c r="G20" s="123">
        <v>12</v>
      </c>
      <c r="H20" s="123">
        <v>0</v>
      </c>
      <c r="I20" s="123">
        <v>60</v>
      </c>
      <c r="J20" s="123">
        <v>16</v>
      </c>
      <c r="K20" s="124">
        <v>0</v>
      </c>
    </row>
    <row r="21" spans="1:11" ht="23.25" customHeight="1" x14ac:dyDescent="0.25">
      <c r="A21" s="120" t="s">
        <v>27</v>
      </c>
      <c r="B21" s="123">
        <v>35770</v>
      </c>
      <c r="C21" s="123">
        <v>97</v>
      </c>
      <c r="D21" s="123">
        <v>14857</v>
      </c>
      <c r="E21" s="123">
        <v>60</v>
      </c>
      <c r="F21" s="123">
        <v>35</v>
      </c>
      <c r="G21" s="123">
        <v>8</v>
      </c>
      <c r="H21" s="123"/>
      <c r="I21" s="123"/>
      <c r="J21" s="123"/>
      <c r="K21" s="124"/>
    </row>
    <row r="22" spans="1:11" ht="20.25" customHeight="1" x14ac:dyDescent="0.25">
      <c r="A22" s="120" t="s">
        <v>28</v>
      </c>
      <c r="B22" s="130">
        <v>41418</v>
      </c>
      <c r="C22" s="130">
        <v>69</v>
      </c>
      <c r="D22" s="132">
        <v>711.06666666666661</v>
      </c>
      <c r="E22" s="130">
        <v>49</v>
      </c>
      <c r="F22" s="130">
        <v>10</v>
      </c>
      <c r="G22" s="130">
        <v>2</v>
      </c>
      <c r="H22" s="130">
        <v>8</v>
      </c>
      <c r="I22" s="130">
        <v>38</v>
      </c>
      <c r="J22" s="130">
        <v>0</v>
      </c>
      <c r="K22" s="130">
        <v>38</v>
      </c>
    </row>
    <row r="23" spans="1:11" x14ac:dyDescent="0.25">
      <c r="A23" s="120" t="s">
        <v>29</v>
      </c>
      <c r="B23" s="123">
        <v>4820</v>
      </c>
      <c r="C23" s="123">
        <v>63</v>
      </c>
      <c r="D23" s="123">
        <v>76.507936507936506</v>
      </c>
      <c r="E23" s="123">
        <v>1</v>
      </c>
      <c r="F23" s="123">
        <v>0</v>
      </c>
      <c r="G23" s="123">
        <v>0</v>
      </c>
      <c r="H23" s="123">
        <v>0</v>
      </c>
      <c r="I23" s="123">
        <v>1</v>
      </c>
      <c r="J23" s="123">
        <v>2</v>
      </c>
      <c r="K23" s="124">
        <v>1</v>
      </c>
    </row>
    <row r="24" spans="1:11" s="85" customFormat="1" x14ac:dyDescent="0.25">
      <c r="A24" s="549" t="s">
        <v>1302</v>
      </c>
      <c r="B24" s="551">
        <v>17121</v>
      </c>
      <c r="C24" s="551">
        <v>83</v>
      </c>
      <c r="D24" s="551">
        <v>206</v>
      </c>
      <c r="E24" s="551">
        <v>0</v>
      </c>
      <c r="F24" s="551">
        <v>4</v>
      </c>
      <c r="G24" s="551">
        <v>3</v>
      </c>
      <c r="H24" s="551">
        <v>0</v>
      </c>
      <c r="I24" s="551">
        <v>3</v>
      </c>
      <c r="J24" s="551">
        <v>3</v>
      </c>
      <c r="K24" s="552">
        <v>0</v>
      </c>
    </row>
    <row r="25" spans="1:11" x14ac:dyDescent="0.25">
      <c r="A25" s="549" t="s">
        <v>1303</v>
      </c>
      <c r="B25" s="553">
        <v>20040</v>
      </c>
      <c r="C25" s="553">
        <v>57</v>
      </c>
      <c r="D25" s="551">
        <v>351</v>
      </c>
      <c r="E25" s="553">
        <v>25</v>
      </c>
      <c r="F25" s="553">
        <v>4</v>
      </c>
      <c r="G25" s="553">
        <v>0</v>
      </c>
      <c r="H25" s="553">
        <v>4</v>
      </c>
      <c r="I25" s="553">
        <v>4</v>
      </c>
      <c r="J25" s="553">
        <v>0</v>
      </c>
      <c r="K25" s="620">
        <v>4</v>
      </c>
    </row>
    <row r="26" spans="1:11" ht="16.5" thickBot="1" x14ac:dyDescent="0.3">
      <c r="A26" s="120" t="s">
        <v>35</v>
      </c>
      <c r="B26" s="123">
        <v>36300</v>
      </c>
      <c r="C26" s="289">
        <v>102</v>
      </c>
      <c r="D26" s="122">
        <v>356</v>
      </c>
      <c r="E26" s="123">
        <v>102</v>
      </c>
      <c r="F26" s="744" t="s">
        <v>32</v>
      </c>
      <c r="G26" s="745"/>
      <c r="H26" s="745"/>
      <c r="I26" s="745"/>
      <c r="J26" s="745"/>
      <c r="K26" s="746"/>
    </row>
    <row r="27" spans="1:11" ht="25.9" customHeight="1" x14ac:dyDescent="0.25">
      <c r="A27" s="788" t="s">
        <v>546</v>
      </c>
      <c r="B27" s="789"/>
      <c r="C27" s="789"/>
      <c r="D27" s="789"/>
      <c r="E27" s="789"/>
      <c r="F27" s="789"/>
      <c r="G27" s="789"/>
      <c r="H27" s="789"/>
      <c r="I27" s="789"/>
      <c r="J27" s="789"/>
      <c r="K27" s="790"/>
    </row>
    <row r="28" spans="1:11" s="80" customFormat="1" ht="19.5" customHeight="1" x14ac:dyDescent="0.25">
      <c r="A28" s="120" t="s">
        <v>38</v>
      </c>
      <c r="B28" s="200">
        <v>9992</v>
      </c>
      <c r="C28" s="200">
        <v>63</v>
      </c>
      <c r="D28" s="281">
        <v>158.60317460317461</v>
      </c>
      <c r="E28" s="200">
        <v>3</v>
      </c>
      <c r="F28" s="200">
        <v>9</v>
      </c>
      <c r="G28" s="200">
        <v>7</v>
      </c>
      <c r="H28" s="200">
        <v>0</v>
      </c>
      <c r="I28" s="200">
        <v>3</v>
      </c>
      <c r="J28" s="200">
        <v>0</v>
      </c>
      <c r="K28" s="285">
        <v>0</v>
      </c>
    </row>
    <row r="29" spans="1:11" s="80" customFormat="1" ht="23.25" customHeight="1" x14ac:dyDescent="0.25">
      <c r="A29" s="120" t="s">
        <v>39</v>
      </c>
      <c r="B29" s="200">
        <v>10442</v>
      </c>
      <c r="C29" s="200">
        <v>39</v>
      </c>
      <c r="D29" s="281">
        <v>267.74358974358972</v>
      </c>
      <c r="E29" s="200">
        <v>37</v>
      </c>
      <c r="F29" s="200">
        <v>4</v>
      </c>
      <c r="G29" s="200">
        <v>0</v>
      </c>
      <c r="H29" s="200">
        <v>2</v>
      </c>
      <c r="I29" s="200">
        <v>3</v>
      </c>
      <c r="J29" s="200">
        <v>0</v>
      </c>
      <c r="K29" s="285">
        <v>0</v>
      </c>
    </row>
    <row r="30" spans="1:11" s="80" customFormat="1" ht="21" customHeight="1" x14ac:dyDescent="0.25">
      <c r="A30" s="120" t="s">
        <v>37</v>
      </c>
      <c r="B30" s="200">
        <v>56097</v>
      </c>
      <c r="C30" s="200">
        <v>146</v>
      </c>
      <c r="D30" s="281">
        <v>384.22602739726028</v>
      </c>
      <c r="E30" s="200">
        <v>63</v>
      </c>
      <c r="F30" s="200">
        <v>29</v>
      </c>
      <c r="G30" s="200">
        <v>10</v>
      </c>
      <c r="H30" s="200">
        <v>36</v>
      </c>
      <c r="I30" s="200">
        <v>19</v>
      </c>
      <c r="J30" s="200">
        <v>9</v>
      </c>
      <c r="K30" s="285">
        <v>9</v>
      </c>
    </row>
    <row r="31" spans="1:11" ht="18.75" customHeight="1" x14ac:dyDescent="0.25">
      <c r="A31" s="120" t="s">
        <v>40</v>
      </c>
      <c r="B31" s="200">
        <v>21824</v>
      </c>
      <c r="C31" s="200">
        <v>142</v>
      </c>
      <c r="D31" s="281">
        <v>153.69014084507043</v>
      </c>
      <c r="E31" s="200">
        <v>0</v>
      </c>
      <c r="F31" s="200">
        <v>6</v>
      </c>
      <c r="G31" s="200">
        <v>8</v>
      </c>
      <c r="H31" s="200">
        <v>0</v>
      </c>
      <c r="I31" s="200">
        <v>7</v>
      </c>
      <c r="J31" s="200">
        <v>6</v>
      </c>
      <c r="K31" s="285">
        <v>0</v>
      </c>
    </row>
    <row r="32" spans="1:11" s="80" customFormat="1" ht="24" customHeight="1" thickBot="1" x14ac:dyDescent="0.3">
      <c r="A32" s="128" t="s">
        <v>41</v>
      </c>
      <c r="B32" s="200">
        <v>33291</v>
      </c>
      <c r="C32" s="200">
        <v>115</v>
      </c>
      <c r="D32" s="281">
        <v>289.4869565217391</v>
      </c>
      <c r="E32" s="200">
        <v>35</v>
      </c>
      <c r="F32" s="200">
        <v>16</v>
      </c>
      <c r="G32" s="200">
        <v>3</v>
      </c>
      <c r="H32" s="200">
        <v>23</v>
      </c>
      <c r="I32" s="200">
        <v>54</v>
      </c>
      <c r="J32" s="200">
        <v>1</v>
      </c>
      <c r="K32" s="288">
        <v>4</v>
      </c>
    </row>
    <row r="33" spans="1:11" ht="31.9" customHeight="1" x14ac:dyDescent="0.25">
      <c r="A33" s="788" t="s">
        <v>547</v>
      </c>
      <c r="B33" s="789"/>
      <c r="C33" s="789"/>
      <c r="D33" s="789"/>
      <c r="E33" s="789"/>
      <c r="F33" s="789"/>
      <c r="G33" s="789"/>
      <c r="H33" s="789"/>
      <c r="I33" s="789"/>
      <c r="J33" s="789"/>
      <c r="K33" s="790"/>
    </row>
    <row r="34" spans="1:11" s="80" customFormat="1" x14ac:dyDescent="0.25">
      <c r="A34" s="290" t="s">
        <v>42</v>
      </c>
      <c r="B34" s="200">
        <v>26491</v>
      </c>
      <c r="C34" s="200">
        <v>78</v>
      </c>
      <c r="D34" s="281">
        <v>339.63</v>
      </c>
      <c r="E34" s="200">
        <v>16</v>
      </c>
      <c r="F34" s="200">
        <v>9</v>
      </c>
      <c r="G34" s="200">
        <v>0</v>
      </c>
      <c r="H34" s="200">
        <v>9</v>
      </c>
      <c r="I34" s="200">
        <v>12</v>
      </c>
      <c r="J34" s="200">
        <v>0</v>
      </c>
      <c r="K34" s="285">
        <v>12</v>
      </c>
    </row>
    <row r="35" spans="1:11" s="80" customFormat="1" x14ac:dyDescent="0.25">
      <c r="A35" s="290" t="s">
        <v>43</v>
      </c>
      <c r="B35" s="200">
        <v>18963</v>
      </c>
      <c r="C35" s="200">
        <v>65</v>
      </c>
      <c r="D35" s="281">
        <v>291.73846153846154</v>
      </c>
      <c r="E35" s="200">
        <v>5</v>
      </c>
      <c r="F35" s="200">
        <v>14</v>
      </c>
      <c r="G35" s="200">
        <v>0</v>
      </c>
      <c r="H35" s="200">
        <v>10</v>
      </c>
      <c r="I35" s="200">
        <v>47</v>
      </c>
      <c r="J35" s="200">
        <v>0</v>
      </c>
      <c r="K35" s="285">
        <v>15</v>
      </c>
    </row>
    <row r="36" spans="1:11" x14ac:dyDescent="0.25">
      <c r="A36" s="290" t="s">
        <v>44</v>
      </c>
      <c r="B36" s="200">
        <v>88715</v>
      </c>
      <c r="C36" s="200">
        <v>193</v>
      </c>
      <c r="D36" s="281">
        <v>459.66321243523316</v>
      </c>
      <c r="E36" s="200">
        <v>46</v>
      </c>
      <c r="F36" s="200">
        <v>1</v>
      </c>
      <c r="G36" s="200">
        <v>2</v>
      </c>
      <c r="H36" s="200">
        <v>0</v>
      </c>
      <c r="I36" s="200">
        <v>150</v>
      </c>
      <c r="J36" s="200">
        <v>88</v>
      </c>
      <c r="K36" s="285">
        <v>0</v>
      </c>
    </row>
    <row r="37" spans="1:11" s="80" customFormat="1" x14ac:dyDescent="0.25">
      <c r="A37" s="290" t="s">
        <v>45</v>
      </c>
      <c r="B37" s="200">
        <v>39936</v>
      </c>
      <c r="C37" s="200">
        <v>78</v>
      </c>
      <c r="D37" s="281">
        <v>512</v>
      </c>
      <c r="E37" s="200">
        <v>0</v>
      </c>
      <c r="F37" s="200">
        <v>45</v>
      </c>
      <c r="G37" s="200">
        <v>0</v>
      </c>
      <c r="H37" s="200">
        <v>45</v>
      </c>
      <c r="I37" s="200">
        <v>0</v>
      </c>
      <c r="J37" s="200">
        <v>0</v>
      </c>
      <c r="K37" s="285">
        <v>0</v>
      </c>
    </row>
    <row r="38" spans="1:11" s="80" customFormat="1" x14ac:dyDescent="0.25">
      <c r="A38" s="290" t="s">
        <v>46</v>
      </c>
      <c r="B38" s="200">
        <v>26810</v>
      </c>
      <c r="C38" s="200">
        <v>82</v>
      </c>
      <c r="D38" s="281">
        <v>326.95121951219511</v>
      </c>
      <c r="E38" s="200">
        <v>15</v>
      </c>
      <c r="F38" s="200">
        <v>8</v>
      </c>
      <c r="G38" s="200">
        <v>3</v>
      </c>
      <c r="H38" s="200">
        <v>5</v>
      </c>
      <c r="I38" s="200">
        <v>30</v>
      </c>
      <c r="J38" s="200">
        <v>2</v>
      </c>
      <c r="K38" s="285">
        <v>10</v>
      </c>
    </row>
    <row r="39" spans="1:11" s="80" customFormat="1" ht="16.5" thickBot="1" x14ac:dyDescent="0.3">
      <c r="A39" s="291" t="s">
        <v>47</v>
      </c>
      <c r="B39" s="287">
        <v>31224</v>
      </c>
      <c r="C39" s="287">
        <v>110</v>
      </c>
      <c r="D39" s="281">
        <v>283.85454545454547</v>
      </c>
      <c r="E39" s="287">
        <v>0</v>
      </c>
      <c r="F39" s="287">
        <v>33</v>
      </c>
      <c r="G39" s="287">
        <v>0</v>
      </c>
      <c r="H39" s="287">
        <v>16</v>
      </c>
      <c r="I39" s="287">
        <v>19</v>
      </c>
      <c r="J39" s="287">
        <v>5</v>
      </c>
      <c r="K39" s="288">
        <v>8</v>
      </c>
    </row>
    <row r="40" spans="1:11" ht="24.75" customHeight="1" x14ac:dyDescent="0.25">
      <c r="A40" s="788" t="s">
        <v>548</v>
      </c>
      <c r="B40" s="789"/>
      <c r="C40" s="789"/>
      <c r="D40" s="789"/>
      <c r="E40" s="789"/>
      <c r="F40" s="789"/>
      <c r="G40" s="789"/>
      <c r="H40" s="789"/>
      <c r="I40" s="789"/>
      <c r="J40" s="789"/>
      <c r="K40" s="790"/>
    </row>
    <row r="41" spans="1:11" s="88" customFormat="1" x14ac:dyDescent="0.25">
      <c r="A41" s="292" t="s">
        <v>48</v>
      </c>
      <c r="B41" s="200">
        <v>18223</v>
      </c>
      <c r="C41" s="200">
        <v>89</v>
      </c>
      <c r="D41" s="281">
        <v>204.75280898876406</v>
      </c>
      <c r="E41" s="200">
        <v>0</v>
      </c>
      <c r="F41" s="200">
        <v>8</v>
      </c>
      <c r="G41" s="200">
        <v>0</v>
      </c>
      <c r="H41" s="200">
        <v>8</v>
      </c>
      <c r="I41" s="200">
        <v>6</v>
      </c>
      <c r="J41" s="200">
        <v>0</v>
      </c>
      <c r="K41" s="200">
        <v>6</v>
      </c>
    </row>
    <row r="42" spans="1:11" s="88" customFormat="1" x14ac:dyDescent="0.25">
      <c r="A42" s="292" t="s">
        <v>49</v>
      </c>
      <c r="B42" s="200">
        <v>9384</v>
      </c>
      <c r="C42" s="200">
        <v>73</v>
      </c>
      <c r="D42" s="281">
        <v>129</v>
      </c>
      <c r="E42" s="200">
        <v>0</v>
      </c>
      <c r="F42" s="200">
        <v>0</v>
      </c>
      <c r="G42" s="200">
        <v>0</v>
      </c>
      <c r="H42" s="200">
        <v>0</v>
      </c>
      <c r="I42" s="200">
        <v>0</v>
      </c>
      <c r="J42" s="200">
        <v>0</v>
      </c>
      <c r="K42" s="200">
        <v>0</v>
      </c>
    </row>
    <row r="43" spans="1:11" x14ac:dyDescent="0.25">
      <c r="A43" s="292" t="s">
        <v>50</v>
      </c>
      <c r="B43" s="200">
        <v>22325</v>
      </c>
      <c r="C43" s="200">
        <v>104</v>
      </c>
      <c r="D43" s="281">
        <v>214.66346153846155</v>
      </c>
      <c r="E43" s="200">
        <v>0</v>
      </c>
      <c r="F43" s="200">
        <v>0</v>
      </c>
      <c r="G43" s="200">
        <v>0</v>
      </c>
      <c r="H43" s="200">
        <v>0</v>
      </c>
      <c r="I43" s="200">
        <v>0</v>
      </c>
      <c r="J43" s="200">
        <v>0</v>
      </c>
      <c r="K43" s="285">
        <v>0</v>
      </c>
    </row>
    <row r="44" spans="1:11" x14ac:dyDescent="0.25">
      <c r="A44" s="292" t="s">
        <v>52</v>
      </c>
      <c r="B44" s="293">
        <v>16756</v>
      </c>
      <c r="C44" s="200">
        <v>69</v>
      </c>
      <c r="D44" s="281">
        <v>242.84057971014494</v>
      </c>
      <c r="E44" s="200">
        <v>0</v>
      </c>
      <c r="F44" s="200">
        <v>0</v>
      </c>
      <c r="G44" s="200">
        <v>0</v>
      </c>
      <c r="H44" s="200">
        <v>0</v>
      </c>
      <c r="I44" s="200">
        <v>3</v>
      </c>
      <c r="J44" s="200">
        <v>0</v>
      </c>
      <c r="K44" s="285">
        <v>3</v>
      </c>
    </row>
    <row r="45" spans="1:11" x14ac:dyDescent="0.25">
      <c r="A45" s="292" t="s">
        <v>54</v>
      </c>
      <c r="B45" s="200">
        <v>11345</v>
      </c>
      <c r="C45" s="200">
        <v>41</v>
      </c>
      <c r="D45" s="281">
        <v>276.70731707317071</v>
      </c>
      <c r="E45" s="200">
        <v>0</v>
      </c>
      <c r="F45" s="200">
        <v>5</v>
      </c>
      <c r="G45" s="200">
        <v>0</v>
      </c>
      <c r="H45" s="200">
        <v>5</v>
      </c>
      <c r="I45" s="200">
        <v>25</v>
      </c>
      <c r="J45" s="200">
        <v>0</v>
      </c>
      <c r="K45" s="285">
        <v>6</v>
      </c>
    </row>
    <row r="46" spans="1:11" x14ac:dyDescent="0.25">
      <c r="A46" s="292" t="s">
        <v>56</v>
      </c>
      <c r="B46" s="200">
        <v>111991</v>
      </c>
      <c r="C46" s="200">
        <v>279</v>
      </c>
      <c r="D46" s="281">
        <v>401.40143369175627</v>
      </c>
      <c r="E46" s="200">
        <v>0</v>
      </c>
      <c r="F46" s="200">
        <v>31</v>
      </c>
      <c r="G46" s="200">
        <v>31</v>
      </c>
      <c r="H46" s="200">
        <v>0</v>
      </c>
      <c r="I46" s="200">
        <v>166</v>
      </c>
      <c r="J46" s="200">
        <v>3</v>
      </c>
      <c r="K46" s="285">
        <v>0</v>
      </c>
    </row>
    <row r="47" spans="1:11" ht="16.5" thickBot="1" x14ac:dyDescent="0.3">
      <c r="A47" s="292" t="s">
        <v>57</v>
      </c>
      <c r="B47" s="200">
        <v>34984</v>
      </c>
      <c r="C47" s="200">
        <v>101</v>
      </c>
      <c r="D47" s="281">
        <v>346.37623762376239</v>
      </c>
      <c r="E47" s="200">
        <v>0</v>
      </c>
      <c r="F47" s="200">
        <v>44</v>
      </c>
      <c r="G47" s="200">
        <v>0</v>
      </c>
      <c r="H47" s="200">
        <v>44</v>
      </c>
      <c r="I47" s="200">
        <v>4</v>
      </c>
      <c r="J47" s="200">
        <v>0</v>
      </c>
      <c r="K47" s="200">
        <v>4</v>
      </c>
    </row>
    <row r="48" spans="1:11" ht="31.15" customHeight="1" x14ac:dyDescent="0.25">
      <c r="A48" s="788" t="s">
        <v>549</v>
      </c>
      <c r="B48" s="789"/>
      <c r="C48" s="789"/>
      <c r="D48" s="789"/>
      <c r="E48" s="789"/>
      <c r="F48" s="789"/>
      <c r="G48" s="789"/>
      <c r="H48" s="789"/>
      <c r="I48" s="789"/>
      <c r="J48" s="789"/>
      <c r="K48" s="790"/>
    </row>
    <row r="49" spans="1:11" x14ac:dyDescent="0.25">
      <c r="A49" s="284" t="s">
        <v>20</v>
      </c>
      <c r="B49" s="200">
        <v>29116</v>
      </c>
      <c r="C49" s="200">
        <v>292</v>
      </c>
      <c r="D49" s="281">
        <v>1322.2289810547875</v>
      </c>
      <c r="E49" s="200">
        <v>8</v>
      </c>
      <c r="F49" s="811" t="s">
        <v>32</v>
      </c>
      <c r="G49" s="812"/>
      <c r="H49" s="812"/>
      <c r="I49" s="812"/>
      <c r="J49" s="812"/>
      <c r="K49" s="813"/>
    </row>
    <row r="50" spans="1:11" x14ac:dyDescent="0.25">
      <c r="A50" s="120" t="s">
        <v>30</v>
      </c>
      <c r="B50" s="123">
        <v>9408</v>
      </c>
      <c r="C50" s="123">
        <v>22</v>
      </c>
      <c r="D50" s="123">
        <v>2452.6666666666665</v>
      </c>
      <c r="E50" s="123">
        <v>23</v>
      </c>
      <c r="F50" s="744" t="s">
        <v>32</v>
      </c>
      <c r="G50" s="745"/>
      <c r="H50" s="745"/>
      <c r="I50" s="745"/>
      <c r="J50" s="745"/>
      <c r="K50" s="746"/>
    </row>
    <row r="51" spans="1:11" x14ac:dyDescent="0.25">
      <c r="A51" s="120" t="s">
        <v>34</v>
      </c>
      <c r="B51" s="121">
        <v>25580</v>
      </c>
      <c r="C51" s="121">
        <v>17</v>
      </c>
      <c r="D51" s="123">
        <v>5447.291666666667</v>
      </c>
      <c r="E51" s="121">
        <v>151</v>
      </c>
      <c r="F51" s="809" t="s">
        <v>32</v>
      </c>
      <c r="G51" s="809"/>
      <c r="H51" s="809"/>
      <c r="I51" s="809"/>
      <c r="J51" s="809"/>
      <c r="K51" s="814"/>
    </row>
    <row r="52" spans="1:11" ht="16.5" thickBot="1" x14ac:dyDescent="0.3">
      <c r="A52" s="128" t="s">
        <v>36</v>
      </c>
      <c r="B52" s="123">
        <v>44009</v>
      </c>
      <c r="C52" s="123">
        <v>76</v>
      </c>
      <c r="D52" s="123">
        <v>579.06578947368416</v>
      </c>
      <c r="E52" s="123">
        <v>182</v>
      </c>
      <c r="F52" s="815" t="s">
        <v>32</v>
      </c>
      <c r="G52" s="816"/>
      <c r="H52" s="816"/>
      <c r="I52" s="816"/>
      <c r="J52" s="816"/>
      <c r="K52" s="817"/>
    </row>
    <row r="53" spans="1:11" ht="24" customHeight="1" x14ac:dyDescent="0.25">
      <c r="A53" s="791" t="s">
        <v>542</v>
      </c>
      <c r="B53" s="789"/>
      <c r="C53" s="789"/>
      <c r="D53" s="789"/>
      <c r="E53" s="789"/>
      <c r="F53" s="789"/>
      <c r="G53" s="789"/>
      <c r="H53" s="789"/>
      <c r="I53" s="789"/>
      <c r="J53" s="789"/>
      <c r="K53" s="790"/>
    </row>
    <row r="54" spans="1:11" s="88" customFormat="1" x14ac:dyDescent="0.25">
      <c r="A54" s="292" t="s">
        <v>51</v>
      </c>
      <c r="B54" s="200">
        <v>53437</v>
      </c>
      <c r="C54" s="200">
        <v>125</v>
      </c>
      <c r="D54" s="281">
        <v>5771.6114035087712</v>
      </c>
      <c r="E54" s="200">
        <v>40</v>
      </c>
      <c r="F54" s="200">
        <v>25</v>
      </c>
      <c r="G54" s="200">
        <v>6</v>
      </c>
      <c r="H54" s="200">
        <v>19</v>
      </c>
      <c r="I54" s="200">
        <v>49</v>
      </c>
      <c r="J54" s="200">
        <v>0</v>
      </c>
      <c r="K54" s="285">
        <v>49</v>
      </c>
    </row>
    <row r="55" spans="1:11" x14ac:dyDescent="0.25">
      <c r="A55" s="254" t="s">
        <v>53</v>
      </c>
      <c r="B55" s="200">
        <v>36740</v>
      </c>
      <c r="C55" s="200">
        <v>95</v>
      </c>
      <c r="D55" s="281">
        <v>386</v>
      </c>
      <c r="E55" s="200"/>
      <c r="F55" s="200"/>
      <c r="G55" s="200"/>
      <c r="H55" s="200"/>
      <c r="I55" s="200"/>
      <c r="J55" s="200"/>
      <c r="K55" s="200"/>
    </row>
    <row r="56" spans="1:11" s="88" customFormat="1" x14ac:dyDescent="0.25">
      <c r="A56" s="254" t="s">
        <v>207</v>
      </c>
      <c r="B56" s="294">
        <f>SUM(B49:B55)</f>
        <v>198290</v>
      </c>
      <c r="C56" s="294">
        <f>SUM(C49:C55)</f>
        <v>627</v>
      </c>
      <c r="D56" s="294">
        <f>B56/C56</f>
        <v>316.25199362041468</v>
      </c>
      <c r="E56" s="294">
        <f t="shared" ref="E56:K56" si="0">SUM(E49:E55)</f>
        <v>404</v>
      </c>
      <c r="F56" s="294">
        <f t="shared" si="0"/>
        <v>25</v>
      </c>
      <c r="G56" s="294">
        <f t="shared" si="0"/>
        <v>6</v>
      </c>
      <c r="H56" s="294">
        <f t="shared" si="0"/>
        <v>19</v>
      </c>
      <c r="I56" s="294">
        <f t="shared" si="0"/>
        <v>49</v>
      </c>
      <c r="J56" s="294">
        <f t="shared" si="0"/>
        <v>0</v>
      </c>
      <c r="K56" s="294">
        <f t="shared" si="0"/>
        <v>49</v>
      </c>
    </row>
    <row r="57" spans="1:11" ht="16.5" thickBot="1" x14ac:dyDescent="0.3">
      <c r="A57" s="295" t="s">
        <v>58</v>
      </c>
      <c r="B57" s="287">
        <v>45126</v>
      </c>
      <c r="C57" s="287">
        <v>166</v>
      </c>
      <c r="D57" s="281">
        <v>272</v>
      </c>
      <c r="E57" s="287">
        <v>0</v>
      </c>
      <c r="F57" s="287">
        <v>14</v>
      </c>
      <c r="G57" s="287">
        <v>9</v>
      </c>
      <c r="H57" s="287">
        <v>6</v>
      </c>
      <c r="I57" s="287">
        <v>41</v>
      </c>
      <c r="J57" s="287"/>
      <c r="K57" s="287"/>
    </row>
    <row r="58" spans="1:11" ht="27" customHeight="1" x14ac:dyDescent="0.25">
      <c r="A58" s="788" t="s">
        <v>543</v>
      </c>
      <c r="B58" s="789"/>
      <c r="C58" s="789"/>
      <c r="D58" s="789"/>
      <c r="E58" s="789"/>
      <c r="F58" s="789"/>
      <c r="G58" s="789"/>
      <c r="H58" s="789"/>
      <c r="I58" s="789"/>
      <c r="J58" s="789"/>
      <c r="K58" s="790"/>
    </row>
    <row r="59" spans="1:11" x14ac:dyDescent="0.25">
      <c r="A59" s="296" t="s">
        <v>59</v>
      </c>
      <c r="B59" s="130">
        <v>26605</v>
      </c>
      <c r="C59" s="130">
        <v>124</v>
      </c>
      <c r="D59" s="297">
        <v>214</v>
      </c>
      <c r="E59" s="130">
        <v>0</v>
      </c>
      <c r="F59" s="130"/>
      <c r="G59" s="130"/>
      <c r="H59" s="130"/>
      <c r="I59" s="130"/>
      <c r="J59" s="130"/>
      <c r="K59" s="130"/>
    </row>
    <row r="60" spans="1:11" x14ac:dyDescent="0.25">
      <c r="A60" s="296" t="s">
        <v>60</v>
      </c>
      <c r="B60" s="130">
        <v>13980</v>
      </c>
      <c r="C60" s="130">
        <v>82</v>
      </c>
      <c r="D60" s="297">
        <v>170.48780487804879</v>
      </c>
      <c r="E60" s="130">
        <v>2</v>
      </c>
      <c r="F60" s="130">
        <v>7</v>
      </c>
      <c r="G60" s="130">
        <v>6</v>
      </c>
      <c r="H60" s="130">
        <v>1</v>
      </c>
      <c r="I60" s="130">
        <v>5</v>
      </c>
      <c r="J60" s="130">
        <v>4</v>
      </c>
      <c r="K60" s="298">
        <v>1</v>
      </c>
    </row>
    <row r="61" spans="1:11" x14ac:dyDescent="0.25">
      <c r="A61" s="296" t="s">
        <v>61</v>
      </c>
      <c r="B61" s="299">
        <v>19666</v>
      </c>
      <c r="C61" s="299">
        <v>48</v>
      </c>
      <c r="D61" s="297">
        <v>409.70833333333331</v>
      </c>
      <c r="E61" s="299">
        <v>0</v>
      </c>
      <c r="F61" s="299">
        <v>4</v>
      </c>
      <c r="G61" s="299">
        <v>0</v>
      </c>
      <c r="H61" s="299">
        <v>0</v>
      </c>
      <c r="I61" s="299">
        <v>4</v>
      </c>
      <c r="J61" s="299">
        <v>0</v>
      </c>
      <c r="K61" s="300">
        <v>0</v>
      </c>
    </row>
    <row r="62" spans="1:11" x14ac:dyDescent="0.25">
      <c r="A62" s="296" t="s">
        <v>63</v>
      </c>
      <c r="B62" s="299">
        <v>24209</v>
      </c>
      <c r="C62" s="299">
        <v>40</v>
      </c>
      <c r="D62" s="297">
        <v>587</v>
      </c>
      <c r="E62" s="299"/>
      <c r="F62" s="301">
        <v>3</v>
      </c>
      <c r="G62" s="301">
        <v>0</v>
      </c>
      <c r="H62" s="301"/>
      <c r="I62" s="301">
        <v>9</v>
      </c>
      <c r="J62" s="301">
        <v>9</v>
      </c>
      <c r="K62" s="302"/>
    </row>
    <row r="63" spans="1:11" x14ac:dyDescent="0.25">
      <c r="A63" s="296" t="s">
        <v>62</v>
      </c>
      <c r="B63" s="303">
        <v>41227</v>
      </c>
      <c r="C63" s="303">
        <v>234</v>
      </c>
      <c r="D63" s="297">
        <v>176.18376068376068</v>
      </c>
      <c r="E63" s="304">
        <v>0</v>
      </c>
      <c r="F63" s="130">
        <v>21</v>
      </c>
      <c r="G63" s="130">
        <v>19</v>
      </c>
      <c r="H63" s="130">
        <v>1</v>
      </c>
      <c r="I63" s="130">
        <v>19</v>
      </c>
      <c r="J63" s="130">
        <v>16</v>
      </c>
      <c r="K63" s="298">
        <v>0</v>
      </c>
    </row>
    <row r="64" spans="1:11" ht="16.5" thickBot="1" x14ac:dyDescent="0.3">
      <c r="A64" s="305" t="s">
        <v>64</v>
      </c>
      <c r="B64" s="279">
        <v>13790</v>
      </c>
      <c r="C64" s="279">
        <v>49</v>
      </c>
      <c r="D64" s="297">
        <v>281.42857142857144</v>
      </c>
      <c r="E64" s="279">
        <v>48</v>
      </c>
      <c r="F64" s="279">
        <v>5</v>
      </c>
      <c r="G64" s="279">
        <v>3</v>
      </c>
      <c r="H64" s="279">
        <v>2</v>
      </c>
      <c r="I64" s="279">
        <v>14</v>
      </c>
      <c r="J64" s="279">
        <v>3</v>
      </c>
      <c r="K64" s="306">
        <v>10</v>
      </c>
    </row>
    <row r="65" spans="1:11" ht="28.5" customHeight="1" x14ac:dyDescent="0.25">
      <c r="A65" s="788" t="s">
        <v>544</v>
      </c>
      <c r="B65" s="789"/>
      <c r="C65" s="789"/>
      <c r="D65" s="789"/>
      <c r="E65" s="789"/>
      <c r="F65" s="789"/>
      <c r="G65" s="789"/>
      <c r="H65" s="789"/>
      <c r="I65" s="789"/>
      <c r="J65" s="789"/>
      <c r="K65" s="790"/>
    </row>
    <row r="66" spans="1:11" s="95" customFormat="1" x14ac:dyDescent="0.25">
      <c r="A66" s="296" t="s">
        <v>65</v>
      </c>
      <c r="B66" s="130">
        <v>23721</v>
      </c>
      <c r="C66" s="130">
        <v>81</v>
      </c>
      <c r="D66" s="297">
        <v>292.85185185185185</v>
      </c>
      <c r="E66" s="130"/>
      <c r="F66" s="130">
        <v>13</v>
      </c>
      <c r="G66" s="130">
        <v>10</v>
      </c>
      <c r="H66" s="130">
        <v>3</v>
      </c>
      <c r="I66" s="130">
        <v>6</v>
      </c>
      <c r="J66" s="130">
        <v>5</v>
      </c>
      <c r="K66" s="298">
        <v>1</v>
      </c>
    </row>
    <row r="67" spans="1:11" x14ac:dyDescent="0.25">
      <c r="A67" s="621" t="s">
        <v>1300</v>
      </c>
      <c r="B67" s="622">
        <v>35399</v>
      </c>
      <c r="C67" s="553">
        <v>100</v>
      </c>
      <c r="D67" s="623">
        <v>353.99</v>
      </c>
      <c r="E67" s="553">
        <v>104</v>
      </c>
      <c r="F67" s="624">
        <v>10</v>
      </c>
      <c r="G67" s="624">
        <v>1</v>
      </c>
      <c r="H67" s="624">
        <v>9</v>
      </c>
      <c r="I67" s="624">
        <v>5</v>
      </c>
      <c r="J67" s="624">
        <v>1</v>
      </c>
      <c r="K67" s="625">
        <v>4</v>
      </c>
    </row>
    <row r="68" spans="1:11" x14ac:dyDescent="0.25">
      <c r="A68" s="296" t="s">
        <v>67</v>
      </c>
      <c r="B68" s="130">
        <v>17458</v>
      </c>
      <c r="C68" s="130">
        <v>60</v>
      </c>
      <c r="D68" s="297">
        <v>290.96666666666664</v>
      </c>
      <c r="E68" s="130">
        <v>23</v>
      </c>
      <c r="F68" s="130">
        <v>5</v>
      </c>
      <c r="G68" s="130">
        <v>1</v>
      </c>
      <c r="H68" s="130">
        <v>4</v>
      </c>
      <c r="I68" s="130">
        <v>11</v>
      </c>
      <c r="J68" s="130">
        <v>0</v>
      </c>
      <c r="K68" s="298">
        <v>11</v>
      </c>
    </row>
    <row r="69" spans="1:11" x14ac:dyDescent="0.25">
      <c r="A69" s="296" t="s">
        <v>68</v>
      </c>
      <c r="B69" s="130">
        <v>23893</v>
      </c>
      <c r="C69" s="130"/>
      <c r="D69" s="297">
        <v>411.94799999999998</v>
      </c>
      <c r="E69" s="130">
        <v>11</v>
      </c>
      <c r="F69" s="130">
        <v>5</v>
      </c>
      <c r="G69" s="130">
        <v>0</v>
      </c>
      <c r="H69" s="130">
        <v>7</v>
      </c>
      <c r="I69" s="130">
        <v>10</v>
      </c>
      <c r="J69" s="130">
        <v>2</v>
      </c>
      <c r="K69" s="298">
        <v>8</v>
      </c>
    </row>
    <row r="70" spans="1:11" x14ac:dyDescent="0.25">
      <c r="A70" s="296" t="s">
        <v>69</v>
      </c>
      <c r="B70" s="130">
        <v>31447</v>
      </c>
      <c r="C70" s="130">
        <v>96</v>
      </c>
      <c r="D70" s="297">
        <v>7432.8956521739128</v>
      </c>
      <c r="E70" s="130">
        <v>0</v>
      </c>
      <c r="F70" s="130">
        <v>20</v>
      </c>
      <c r="G70" s="130">
        <v>16</v>
      </c>
      <c r="H70" s="130">
        <v>4</v>
      </c>
      <c r="I70" s="130">
        <v>13</v>
      </c>
      <c r="J70" s="130">
        <v>10</v>
      </c>
      <c r="K70" s="298">
        <v>0</v>
      </c>
    </row>
    <row r="71" spans="1:11" x14ac:dyDescent="0.25">
      <c r="A71" s="296" t="s">
        <v>70</v>
      </c>
      <c r="B71" s="130">
        <v>31822</v>
      </c>
      <c r="C71" s="130">
        <v>80</v>
      </c>
      <c r="D71" s="297">
        <v>397.77499999999998</v>
      </c>
      <c r="E71" s="130">
        <v>22</v>
      </c>
      <c r="F71" s="130">
        <v>18</v>
      </c>
      <c r="G71" s="130">
        <v>0</v>
      </c>
      <c r="H71" s="130">
        <v>15</v>
      </c>
      <c r="I71" s="130">
        <v>8</v>
      </c>
      <c r="J71" s="130">
        <v>1</v>
      </c>
      <c r="K71" s="298">
        <v>6</v>
      </c>
    </row>
    <row r="72" spans="1:11" x14ac:dyDescent="0.25">
      <c r="A72" s="307" t="s">
        <v>71</v>
      </c>
      <c r="B72" s="200">
        <v>546287</v>
      </c>
      <c r="C72" s="200">
        <v>586</v>
      </c>
      <c r="D72" s="297">
        <v>932</v>
      </c>
      <c r="E72" s="200">
        <v>324</v>
      </c>
      <c r="F72" s="200">
        <v>244</v>
      </c>
      <c r="G72" s="200">
        <v>35</v>
      </c>
      <c r="H72" s="200">
        <v>209</v>
      </c>
      <c r="I72" s="200">
        <v>312</v>
      </c>
      <c r="J72" s="200">
        <v>30</v>
      </c>
      <c r="K72" s="308">
        <v>282</v>
      </c>
    </row>
    <row r="73" spans="1:11" ht="16.5" thickBot="1" x14ac:dyDescent="0.3">
      <c r="A73" s="305" t="s">
        <v>72</v>
      </c>
      <c r="B73" s="279">
        <v>102268</v>
      </c>
      <c r="C73" s="279">
        <v>242</v>
      </c>
      <c r="D73" s="309">
        <v>422.59504132231405</v>
      </c>
      <c r="E73" s="279">
        <v>0</v>
      </c>
      <c r="F73" s="279">
        <v>242</v>
      </c>
      <c r="G73" s="279">
        <v>10</v>
      </c>
      <c r="H73" s="279">
        <v>232</v>
      </c>
      <c r="I73" s="279">
        <v>11</v>
      </c>
      <c r="J73" s="279">
        <v>2</v>
      </c>
      <c r="K73" s="306">
        <v>9</v>
      </c>
    </row>
    <row r="74" spans="1:11" x14ac:dyDescent="0.25">
      <c r="A74" s="1"/>
      <c r="B74" s="1"/>
      <c r="C74" s="1"/>
      <c r="D74" s="1"/>
      <c r="E74" s="1"/>
      <c r="F74" s="1"/>
      <c r="G74" s="1"/>
      <c r="H74" s="1"/>
      <c r="I74" s="1"/>
      <c r="J74" s="1"/>
      <c r="K74" s="1"/>
    </row>
    <row r="75" spans="1:11" x14ac:dyDescent="0.25">
      <c r="A75" s="50" t="s">
        <v>84</v>
      </c>
      <c r="B75" s="1"/>
      <c r="C75" s="1"/>
      <c r="D75" s="1"/>
      <c r="E75" s="1"/>
      <c r="F75" s="1"/>
      <c r="G75" s="1"/>
      <c r="H75" s="1"/>
      <c r="I75" s="1"/>
      <c r="J75" s="1"/>
      <c r="K75" s="1"/>
    </row>
    <row r="76" spans="1:11" x14ac:dyDescent="0.25">
      <c r="A76" s="743" t="s">
        <v>1298</v>
      </c>
      <c r="B76" s="743"/>
      <c r="C76" s="743"/>
      <c r="D76" s="743"/>
      <c r="E76" s="743"/>
      <c r="F76" s="743"/>
      <c r="G76" s="743"/>
      <c r="H76" s="743"/>
      <c r="I76" s="743"/>
    </row>
  </sheetData>
  <mergeCells count="17">
    <mergeCell ref="A76:I76"/>
    <mergeCell ref="F51:K51"/>
    <mergeCell ref="F52:K52"/>
    <mergeCell ref="F50:K50"/>
    <mergeCell ref="A65:K65"/>
    <mergeCell ref="A53:K53"/>
    <mergeCell ref="A58:K58"/>
    <mergeCell ref="A1:K1"/>
    <mergeCell ref="F49:K49"/>
    <mergeCell ref="F26:K26"/>
    <mergeCell ref="A4:K4"/>
    <mergeCell ref="A12:K12"/>
    <mergeCell ref="A19:K19"/>
    <mergeCell ref="A27:K27"/>
    <mergeCell ref="A33:K33"/>
    <mergeCell ref="A40:K40"/>
    <mergeCell ref="A48:K4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9"/>
  <sheetViews>
    <sheetView zoomScaleNormal="100" workbookViewId="0">
      <pane xSplit="1" ySplit="5" topLeftCell="B60" activePane="bottomRight" state="frozen"/>
      <selection pane="topRight" activeCell="B1" sqref="B1"/>
      <selection pane="bottomLeft" activeCell="A6" sqref="A6"/>
      <selection pane="bottomRight" activeCell="E27" sqref="E27"/>
    </sheetView>
  </sheetViews>
  <sheetFormatPr defaultRowHeight="15.75" x14ac:dyDescent="0.25"/>
  <cols>
    <col min="1" max="1" width="19.125" customWidth="1"/>
  </cols>
  <sheetData>
    <row r="1" spans="1:28" ht="26.25" customHeight="1" x14ac:dyDescent="0.25">
      <c r="A1" s="792" t="s">
        <v>268</v>
      </c>
      <c r="B1" s="792"/>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row>
    <row r="2" spans="1:28" x14ac:dyDescent="0.25">
      <c r="A2" s="27"/>
      <c r="B2" s="1"/>
      <c r="C2" s="1"/>
      <c r="D2" s="1"/>
      <c r="E2" s="1"/>
      <c r="F2" s="1"/>
      <c r="G2" s="1"/>
      <c r="H2" s="1"/>
      <c r="I2" s="1"/>
      <c r="J2" s="1"/>
      <c r="K2" s="1"/>
      <c r="L2" s="1"/>
      <c r="M2" s="1"/>
      <c r="N2" s="1"/>
      <c r="O2" s="1"/>
      <c r="P2" s="1"/>
      <c r="Q2" s="1"/>
      <c r="R2" s="1"/>
      <c r="S2" s="1"/>
      <c r="T2" s="1"/>
      <c r="U2" s="1"/>
      <c r="V2" s="1"/>
      <c r="W2" s="1"/>
      <c r="X2" s="1"/>
      <c r="Y2" s="1"/>
      <c r="Z2" s="1"/>
      <c r="AA2" s="1"/>
      <c r="AB2" s="1"/>
    </row>
    <row r="3" spans="1:28" x14ac:dyDescent="0.25">
      <c r="A3" s="819" t="s">
        <v>1</v>
      </c>
      <c r="B3" s="821" t="s">
        <v>267</v>
      </c>
      <c r="C3" s="821"/>
      <c r="D3" s="821"/>
      <c r="E3" s="821"/>
      <c r="F3" s="765" t="s">
        <v>266</v>
      </c>
      <c r="G3" s="765"/>
      <c r="H3" s="765"/>
      <c r="I3" s="765"/>
      <c r="J3" s="821" t="s">
        <v>265</v>
      </c>
      <c r="K3" s="821"/>
      <c r="L3" s="821"/>
      <c r="M3" s="821"/>
      <c r="N3" s="765" t="s">
        <v>264</v>
      </c>
      <c r="O3" s="765"/>
      <c r="P3" s="765"/>
      <c r="Q3" s="765"/>
      <c r="R3" s="765"/>
      <c r="S3" s="765"/>
      <c r="T3" s="765"/>
      <c r="U3" s="765"/>
      <c r="V3" s="765"/>
      <c r="W3" s="765"/>
      <c r="X3" s="765"/>
      <c r="Y3" s="765"/>
      <c r="Z3" s="765"/>
      <c r="AA3" s="765"/>
      <c r="AB3" s="765"/>
    </row>
    <row r="4" spans="1:28" ht="51" customHeight="1" x14ac:dyDescent="0.25">
      <c r="A4" s="819"/>
      <c r="B4" s="821"/>
      <c r="C4" s="821"/>
      <c r="D4" s="821"/>
      <c r="E4" s="821"/>
      <c r="F4" s="765"/>
      <c r="G4" s="765"/>
      <c r="H4" s="765"/>
      <c r="I4" s="765"/>
      <c r="J4" s="821"/>
      <c r="K4" s="821"/>
      <c r="L4" s="821"/>
      <c r="M4" s="821"/>
      <c r="N4" s="765" t="s">
        <v>263</v>
      </c>
      <c r="O4" s="765"/>
      <c r="P4" s="765"/>
      <c r="Q4" s="821" t="s">
        <v>262</v>
      </c>
      <c r="R4" s="821"/>
      <c r="S4" s="821"/>
      <c r="T4" s="765" t="s">
        <v>261</v>
      </c>
      <c r="U4" s="765"/>
      <c r="V4" s="765"/>
      <c r="W4" s="821" t="s">
        <v>260</v>
      </c>
      <c r="X4" s="821"/>
      <c r="Y4" s="821"/>
      <c r="Z4" s="765" t="s">
        <v>259</v>
      </c>
      <c r="AA4" s="765"/>
      <c r="AB4" s="765"/>
    </row>
    <row r="5" spans="1:28" ht="105.75" customHeight="1" thickBot="1" x14ac:dyDescent="0.3">
      <c r="A5" s="820"/>
      <c r="B5" s="110" t="s">
        <v>257</v>
      </c>
      <c r="C5" s="110" t="s">
        <v>258</v>
      </c>
      <c r="D5" s="110" t="s">
        <v>255</v>
      </c>
      <c r="E5" s="110" t="s">
        <v>254</v>
      </c>
      <c r="F5" s="111" t="s">
        <v>257</v>
      </c>
      <c r="G5" s="111" t="s">
        <v>258</v>
      </c>
      <c r="H5" s="111" t="s">
        <v>255</v>
      </c>
      <c r="I5" s="111" t="s">
        <v>254</v>
      </c>
      <c r="J5" s="110" t="s">
        <v>257</v>
      </c>
      <c r="K5" s="110" t="s">
        <v>256</v>
      </c>
      <c r="L5" s="110" t="s">
        <v>255</v>
      </c>
      <c r="M5" s="110" t="s">
        <v>254</v>
      </c>
      <c r="N5" s="111" t="s">
        <v>253</v>
      </c>
      <c r="O5" s="111" t="s">
        <v>252</v>
      </c>
      <c r="P5" s="111" t="s">
        <v>251</v>
      </c>
      <c r="Q5" s="110" t="s">
        <v>253</v>
      </c>
      <c r="R5" s="110" t="s">
        <v>252</v>
      </c>
      <c r="S5" s="110" t="s">
        <v>251</v>
      </c>
      <c r="T5" s="111" t="s">
        <v>253</v>
      </c>
      <c r="U5" s="111" t="s">
        <v>252</v>
      </c>
      <c r="V5" s="111" t="s">
        <v>251</v>
      </c>
      <c r="W5" s="110" t="s">
        <v>253</v>
      </c>
      <c r="X5" s="110" t="s">
        <v>252</v>
      </c>
      <c r="Y5" s="110" t="s">
        <v>251</v>
      </c>
      <c r="Z5" s="111" t="s">
        <v>253</v>
      </c>
      <c r="AA5" s="111" t="s">
        <v>252</v>
      </c>
      <c r="AB5" s="111" t="s">
        <v>251</v>
      </c>
    </row>
    <row r="6" spans="1:28" ht="24.75" customHeight="1" x14ac:dyDescent="0.25">
      <c r="A6" s="4" t="s">
        <v>540</v>
      </c>
      <c r="B6" s="5">
        <f t="shared" ref="B6:AB6" si="0">SUM(B7:B13)</f>
        <v>3634</v>
      </c>
      <c r="C6" s="5">
        <f t="shared" si="0"/>
        <v>5500</v>
      </c>
      <c r="D6" s="5">
        <f t="shared" si="0"/>
        <v>3528</v>
      </c>
      <c r="E6" s="5">
        <f t="shared" si="0"/>
        <v>20</v>
      </c>
      <c r="F6" s="5">
        <f t="shared" si="0"/>
        <v>3618</v>
      </c>
      <c r="G6" s="5">
        <f t="shared" si="0"/>
        <v>422</v>
      </c>
      <c r="H6" s="5">
        <f t="shared" si="0"/>
        <v>3511</v>
      </c>
      <c r="I6" s="5">
        <f t="shared" si="0"/>
        <v>20</v>
      </c>
      <c r="J6" s="5">
        <f t="shared" si="0"/>
        <v>3613</v>
      </c>
      <c r="K6" s="5">
        <f t="shared" si="0"/>
        <v>0</v>
      </c>
      <c r="L6" s="5">
        <f t="shared" si="0"/>
        <v>3498</v>
      </c>
      <c r="M6" s="5">
        <f t="shared" si="0"/>
        <v>20</v>
      </c>
      <c r="N6" s="5">
        <f t="shared" si="0"/>
        <v>2456</v>
      </c>
      <c r="O6" s="5">
        <f t="shared" si="0"/>
        <v>6674</v>
      </c>
      <c r="P6" s="5">
        <f t="shared" si="0"/>
        <v>4408</v>
      </c>
      <c r="Q6" s="5">
        <f t="shared" si="0"/>
        <v>0</v>
      </c>
      <c r="R6" s="5">
        <f t="shared" si="0"/>
        <v>0</v>
      </c>
      <c r="S6" s="5">
        <f t="shared" si="0"/>
        <v>0</v>
      </c>
      <c r="T6" s="5">
        <f t="shared" si="0"/>
        <v>74</v>
      </c>
      <c r="U6" s="5">
        <f t="shared" si="0"/>
        <v>73</v>
      </c>
      <c r="V6" s="5">
        <f t="shared" si="0"/>
        <v>73</v>
      </c>
      <c r="W6" s="5">
        <f t="shared" si="0"/>
        <v>51</v>
      </c>
      <c r="X6" s="5">
        <f t="shared" si="0"/>
        <v>54</v>
      </c>
      <c r="Y6" s="5">
        <f t="shared" si="0"/>
        <v>57</v>
      </c>
      <c r="Z6" s="5">
        <f t="shared" si="0"/>
        <v>801</v>
      </c>
      <c r="AA6" s="5">
        <f t="shared" si="0"/>
        <v>640</v>
      </c>
      <c r="AB6" s="7">
        <f t="shared" si="0"/>
        <v>0</v>
      </c>
    </row>
    <row r="7" spans="1:28" x14ac:dyDescent="0.25">
      <c r="A7" s="120" t="s">
        <v>14</v>
      </c>
      <c r="B7" s="121">
        <v>167</v>
      </c>
      <c r="C7" s="121">
        <v>0</v>
      </c>
      <c r="D7" s="121">
        <v>167</v>
      </c>
      <c r="E7" s="121"/>
      <c r="F7" s="121">
        <v>164</v>
      </c>
      <c r="G7" s="121">
        <v>0</v>
      </c>
      <c r="H7" s="121">
        <v>164</v>
      </c>
      <c r="I7" s="121">
        <v>0</v>
      </c>
      <c r="J7" s="121">
        <v>159</v>
      </c>
      <c r="K7" s="121">
        <v>0</v>
      </c>
      <c r="L7" s="121">
        <v>159</v>
      </c>
      <c r="M7" s="121">
        <v>0</v>
      </c>
      <c r="N7" s="121">
        <v>167</v>
      </c>
      <c r="O7" s="121">
        <v>164</v>
      </c>
      <c r="P7" s="121">
        <v>159</v>
      </c>
      <c r="Q7" s="121">
        <v>0</v>
      </c>
      <c r="R7" s="121">
        <v>0</v>
      </c>
      <c r="S7" s="121">
        <v>0</v>
      </c>
      <c r="T7" s="121"/>
      <c r="U7" s="121"/>
      <c r="V7" s="121"/>
      <c r="W7" s="121">
        <v>33</v>
      </c>
      <c r="X7" s="121">
        <v>36</v>
      </c>
      <c r="Y7" s="121">
        <v>39</v>
      </c>
      <c r="Z7" s="121">
        <v>0</v>
      </c>
      <c r="AA7" s="121">
        <v>0</v>
      </c>
      <c r="AB7" s="142">
        <v>0</v>
      </c>
    </row>
    <row r="8" spans="1:28" x14ac:dyDescent="0.25">
      <c r="A8" s="549" t="s">
        <v>1293</v>
      </c>
      <c r="B8" s="550">
        <v>89</v>
      </c>
      <c r="C8" s="550"/>
      <c r="D8" s="550"/>
      <c r="E8" s="550"/>
      <c r="F8" s="550">
        <v>90</v>
      </c>
      <c r="G8" s="550"/>
      <c r="H8" s="550"/>
      <c r="I8" s="550"/>
      <c r="J8" s="550">
        <v>90</v>
      </c>
      <c r="K8" s="550"/>
      <c r="L8" s="550"/>
      <c r="M8" s="600"/>
      <c r="N8" s="600"/>
      <c r="O8" s="600"/>
      <c r="P8" s="600"/>
      <c r="Q8" s="600"/>
      <c r="R8" s="600"/>
      <c r="S8" s="600"/>
      <c r="T8" s="600"/>
      <c r="U8" s="600"/>
      <c r="V8" s="600"/>
      <c r="W8" s="600"/>
      <c r="X8" s="600"/>
      <c r="Y8" s="600"/>
      <c r="Z8" s="600"/>
      <c r="AA8" s="600"/>
      <c r="AB8" s="601"/>
    </row>
    <row r="9" spans="1:28" s="80" customFormat="1" x14ac:dyDescent="0.25">
      <c r="A9" s="549" t="s">
        <v>1316</v>
      </c>
      <c r="B9" s="550">
        <v>25</v>
      </c>
      <c r="C9" s="626"/>
      <c r="D9" s="550">
        <v>25</v>
      </c>
      <c r="E9" s="550"/>
      <c r="F9" s="550">
        <v>25</v>
      </c>
      <c r="G9" s="550"/>
      <c r="H9" s="550">
        <v>25</v>
      </c>
      <c r="I9" s="550"/>
      <c r="J9" s="550">
        <v>25</v>
      </c>
      <c r="K9" s="550"/>
      <c r="L9" s="550">
        <v>25</v>
      </c>
      <c r="M9" s="550"/>
      <c r="N9" s="550">
        <v>25</v>
      </c>
      <c r="O9" s="550">
        <v>25</v>
      </c>
      <c r="P9" s="550">
        <v>25</v>
      </c>
      <c r="Q9" s="550"/>
      <c r="R9" s="550"/>
      <c r="S9" s="550"/>
      <c r="T9" s="550"/>
      <c r="U9" s="550"/>
      <c r="V9" s="550"/>
      <c r="W9" s="550"/>
      <c r="X9" s="550"/>
      <c r="Y9" s="550"/>
      <c r="Z9" s="550"/>
      <c r="AA9" s="550"/>
      <c r="AB9" s="627"/>
    </row>
    <row r="10" spans="1:28" x14ac:dyDescent="0.25">
      <c r="A10" s="120" t="s">
        <v>15</v>
      </c>
      <c r="B10" s="121">
        <v>3109</v>
      </c>
      <c r="C10" s="123">
        <v>0</v>
      </c>
      <c r="D10" s="121">
        <v>3109</v>
      </c>
      <c r="E10" s="121">
        <v>0</v>
      </c>
      <c r="F10" s="121">
        <v>3109</v>
      </c>
      <c r="G10" s="121">
        <v>0</v>
      </c>
      <c r="H10" s="121">
        <v>3109</v>
      </c>
      <c r="I10" s="121">
        <v>0</v>
      </c>
      <c r="J10" s="121">
        <v>3109</v>
      </c>
      <c r="K10" s="121">
        <v>0</v>
      </c>
      <c r="L10" s="121">
        <v>3109</v>
      </c>
      <c r="M10" s="121">
        <v>0</v>
      </c>
      <c r="N10" s="121">
        <v>2100</v>
      </c>
      <c r="O10" s="121">
        <v>2261</v>
      </c>
      <c r="P10" s="121">
        <v>0</v>
      </c>
      <c r="Q10" s="121">
        <v>0</v>
      </c>
      <c r="R10" s="121">
        <v>0</v>
      </c>
      <c r="S10" s="121">
        <v>0</v>
      </c>
      <c r="T10" s="121">
        <v>74</v>
      </c>
      <c r="U10" s="121">
        <v>73</v>
      </c>
      <c r="V10" s="121">
        <v>73</v>
      </c>
      <c r="W10" s="121">
        <v>0</v>
      </c>
      <c r="X10" s="121">
        <v>0</v>
      </c>
      <c r="Y10" s="121">
        <v>0</v>
      </c>
      <c r="Z10" s="121">
        <v>801</v>
      </c>
      <c r="AA10" s="121">
        <v>640</v>
      </c>
      <c r="AB10" s="142">
        <v>0</v>
      </c>
    </row>
    <row r="11" spans="1:28" s="80" customFormat="1" x14ac:dyDescent="0.25">
      <c r="A11" s="120" t="s">
        <v>16</v>
      </c>
      <c r="B11" s="121">
        <v>62</v>
      </c>
      <c r="C11" s="121">
        <v>0</v>
      </c>
      <c r="D11" s="121">
        <v>62</v>
      </c>
      <c r="E11" s="121">
        <v>0</v>
      </c>
      <c r="F11" s="121">
        <v>48</v>
      </c>
      <c r="G11" s="121">
        <v>0</v>
      </c>
      <c r="H11" s="121">
        <v>48</v>
      </c>
      <c r="I11" s="121">
        <v>0</v>
      </c>
      <c r="J11" s="121">
        <v>48</v>
      </c>
      <c r="K11" s="121">
        <v>0</v>
      </c>
      <c r="L11" s="121">
        <v>40</v>
      </c>
      <c r="M11" s="121">
        <v>0</v>
      </c>
      <c r="N11" s="121">
        <v>0</v>
      </c>
      <c r="O11" s="121">
        <v>0</v>
      </c>
      <c r="P11" s="121">
        <v>0</v>
      </c>
      <c r="Q11" s="121">
        <v>0</v>
      </c>
      <c r="R11" s="121">
        <v>0</v>
      </c>
      <c r="S11" s="121">
        <v>0</v>
      </c>
      <c r="T11" s="121">
        <v>0</v>
      </c>
      <c r="U11" s="121">
        <v>0</v>
      </c>
      <c r="V11" s="121">
        <v>0</v>
      </c>
      <c r="W11" s="121">
        <v>0</v>
      </c>
      <c r="X11" s="121">
        <v>0</v>
      </c>
      <c r="Y11" s="121">
        <v>0</v>
      </c>
      <c r="Z11" s="121">
        <v>0</v>
      </c>
      <c r="AA11" s="121">
        <v>0</v>
      </c>
      <c r="AB11" s="142">
        <v>0</v>
      </c>
    </row>
    <row r="12" spans="1:28" s="80" customFormat="1" x14ac:dyDescent="0.25">
      <c r="A12" s="135" t="s">
        <v>17</v>
      </c>
      <c r="B12" s="310">
        <v>104</v>
      </c>
      <c r="C12" s="310">
        <v>0</v>
      </c>
      <c r="D12" s="310">
        <v>104</v>
      </c>
      <c r="E12" s="310">
        <v>0</v>
      </c>
      <c r="F12" s="310">
        <v>104</v>
      </c>
      <c r="G12" s="310">
        <v>0</v>
      </c>
      <c r="H12" s="310">
        <v>104</v>
      </c>
      <c r="I12" s="310">
        <v>0</v>
      </c>
      <c r="J12" s="310">
        <v>104</v>
      </c>
      <c r="K12" s="310">
        <v>0</v>
      </c>
      <c r="L12" s="310">
        <v>104</v>
      </c>
      <c r="M12" s="310">
        <v>0</v>
      </c>
      <c r="N12" s="310">
        <v>104</v>
      </c>
      <c r="O12" s="310">
        <v>104</v>
      </c>
      <c r="P12" s="310">
        <v>104</v>
      </c>
      <c r="Q12" s="310">
        <v>0</v>
      </c>
      <c r="R12" s="310">
        <v>0</v>
      </c>
      <c r="S12" s="310">
        <v>0</v>
      </c>
      <c r="T12" s="310">
        <v>0</v>
      </c>
      <c r="U12" s="310">
        <v>0</v>
      </c>
      <c r="V12" s="310">
        <v>0</v>
      </c>
      <c r="W12" s="310">
        <v>0</v>
      </c>
      <c r="X12" s="310">
        <v>0</v>
      </c>
      <c r="Y12" s="310">
        <v>0</v>
      </c>
      <c r="Z12" s="310">
        <v>0</v>
      </c>
      <c r="AA12" s="310">
        <v>0</v>
      </c>
      <c r="AB12" s="310">
        <v>0</v>
      </c>
    </row>
    <row r="13" spans="1:28" s="80" customFormat="1" ht="16.5" thickBot="1" x14ac:dyDescent="0.3">
      <c r="A13" s="128" t="s">
        <v>250</v>
      </c>
      <c r="B13" s="129">
        <v>78</v>
      </c>
      <c r="C13" s="121">
        <v>5500</v>
      </c>
      <c r="D13" s="121">
        <v>61</v>
      </c>
      <c r="E13" s="121">
        <v>20</v>
      </c>
      <c r="F13" s="121">
        <v>78</v>
      </c>
      <c r="G13" s="121">
        <v>422</v>
      </c>
      <c r="H13" s="121">
        <v>61</v>
      </c>
      <c r="I13" s="121">
        <v>20</v>
      </c>
      <c r="J13" s="121">
        <v>78</v>
      </c>
      <c r="K13" s="121">
        <v>0</v>
      </c>
      <c r="L13" s="121">
        <v>61</v>
      </c>
      <c r="M13" s="121">
        <v>20</v>
      </c>
      <c r="N13" s="121">
        <v>60</v>
      </c>
      <c r="O13" s="121">
        <v>4120</v>
      </c>
      <c r="P13" s="121">
        <v>4120</v>
      </c>
      <c r="Q13" s="121">
        <v>0</v>
      </c>
      <c r="R13" s="121">
        <v>0</v>
      </c>
      <c r="S13" s="121">
        <v>0</v>
      </c>
      <c r="T13" s="121">
        <v>0</v>
      </c>
      <c r="U13" s="121">
        <v>0</v>
      </c>
      <c r="V13" s="121">
        <v>0</v>
      </c>
      <c r="W13" s="121">
        <v>18</v>
      </c>
      <c r="X13" s="121">
        <v>18</v>
      </c>
      <c r="Y13" s="121">
        <v>18</v>
      </c>
      <c r="Z13" s="121">
        <v>0</v>
      </c>
      <c r="AA13" s="121">
        <v>0</v>
      </c>
      <c r="AB13" s="142">
        <v>0</v>
      </c>
    </row>
    <row r="14" spans="1:28" ht="20.25" customHeight="1" x14ac:dyDescent="0.25">
      <c r="A14" s="4" t="s">
        <v>541</v>
      </c>
      <c r="B14" s="5">
        <f t="shared" ref="B14:AB14" si="1">SUM(B15:B20)</f>
        <v>1278</v>
      </c>
      <c r="C14" s="5">
        <f t="shared" si="1"/>
        <v>4489</v>
      </c>
      <c r="D14" s="5">
        <f t="shared" si="1"/>
        <v>1268</v>
      </c>
      <c r="E14" s="5">
        <f t="shared" si="1"/>
        <v>52</v>
      </c>
      <c r="F14" s="5">
        <f t="shared" si="1"/>
        <v>4287</v>
      </c>
      <c r="G14" s="5">
        <f t="shared" si="1"/>
        <v>2948</v>
      </c>
      <c r="H14" s="5">
        <f t="shared" si="1"/>
        <v>4268</v>
      </c>
      <c r="I14" s="5">
        <f t="shared" si="1"/>
        <v>52</v>
      </c>
      <c r="J14" s="5">
        <f t="shared" si="1"/>
        <v>1091</v>
      </c>
      <c r="K14" s="5">
        <f t="shared" si="1"/>
        <v>948</v>
      </c>
      <c r="L14" s="5">
        <f t="shared" si="1"/>
        <v>1074</v>
      </c>
      <c r="M14" s="5">
        <f t="shared" si="1"/>
        <v>53</v>
      </c>
      <c r="N14" s="5">
        <f t="shared" si="1"/>
        <v>481</v>
      </c>
      <c r="O14" s="5">
        <f t="shared" si="1"/>
        <v>18481</v>
      </c>
      <c r="P14" s="5">
        <f t="shared" si="1"/>
        <v>434</v>
      </c>
      <c r="Q14" s="5">
        <f t="shared" si="1"/>
        <v>0</v>
      </c>
      <c r="R14" s="5">
        <f t="shared" si="1"/>
        <v>0</v>
      </c>
      <c r="S14" s="5">
        <f t="shared" si="1"/>
        <v>0</v>
      </c>
      <c r="T14" s="5">
        <f t="shared" si="1"/>
        <v>120</v>
      </c>
      <c r="U14" s="5">
        <f t="shared" si="1"/>
        <v>1120</v>
      </c>
      <c r="V14" s="5">
        <f t="shared" si="1"/>
        <v>120</v>
      </c>
      <c r="W14" s="5">
        <f t="shared" si="1"/>
        <v>639</v>
      </c>
      <c r="X14" s="5">
        <f t="shared" si="1"/>
        <v>1160</v>
      </c>
      <c r="Y14" s="5">
        <f t="shared" si="1"/>
        <v>560</v>
      </c>
      <c r="Z14" s="5">
        <f t="shared" si="1"/>
        <v>15000</v>
      </c>
      <c r="AA14" s="5">
        <f t="shared" si="1"/>
        <v>1500</v>
      </c>
      <c r="AB14" s="7">
        <f t="shared" si="1"/>
        <v>0</v>
      </c>
    </row>
    <row r="15" spans="1:28" s="80" customFormat="1" x14ac:dyDescent="0.25">
      <c r="A15" s="284" t="s">
        <v>19</v>
      </c>
      <c r="B15" s="200">
        <v>82</v>
      </c>
      <c r="C15" s="200">
        <v>0</v>
      </c>
      <c r="D15" s="200">
        <v>72</v>
      </c>
      <c r="E15" s="200">
        <v>11</v>
      </c>
      <c r="F15" s="200">
        <v>89</v>
      </c>
      <c r="G15" s="200">
        <v>0</v>
      </c>
      <c r="H15" s="200">
        <v>70</v>
      </c>
      <c r="I15" s="200">
        <v>11</v>
      </c>
      <c r="J15" s="200">
        <v>84</v>
      </c>
      <c r="K15" s="200">
        <v>0</v>
      </c>
      <c r="L15" s="200">
        <v>72</v>
      </c>
      <c r="M15" s="200">
        <v>12</v>
      </c>
      <c r="N15" s="200">
        <v>0</v>
      </c>
      <c r="O15" s="200">
        <v>0</v>
      </c>
      <c r="P15" s="200"/>
      <c r="Q15" s="200">
        <v>0</v>
      </c>
      <c r="R15" s="200">
        <v>0</v>
      </c>
      <c r="S15" s="200">
        <v>0</v>
      </c>
      <c r="T15" s="200">
        <v>0</v>
      </c>
      <c r="U15" s="200">
        <v>0</v>
      </c>
      <c r="V15" s="200">
        <v>0</v>
      </c>
      <c r="W15" s="200">
        <v>0</v>
      </c>
      <c r="X15" s="200">
        <v>0</v>
      </c>
      <c r="Y15" s="200">
        <v>0</v>
      </c>
      <c r="Z15" s="200">
        <v>0</v>
      </c>
      <c r="AA15" s="200">
        <v>0</v>
      </c>
      <c r="AB15" s="285"/>
    </row>
    <row r="16" spans="1:28" s="80" customFormat="1" x14ac:dyDescent="0.25">
      <c r="A16" s="284" t="s">
        <v>21</v>
      </c>
      <c r="B16" s="200">
        <v>108</v>
      </c>
      <c r="C16" s="200">
        <v>3500</v>
      </c>
      <c r="D16" s="200">
        <v>108</v>
      </c>
      <c r="E16" s="200">
        <v>41</v>
      </c>
      <c r="F16" s="200">
        <v>3097</v>
      </c>
      <c r="G16" s="200">
        <v>2000</v>
      </c>
      <c r="H16" s="200">
        <v>3097</v>
      </c>
      <c r="I16" s="200">
        <v>41</v>
      </c>
      <c r="J16" s="200">
        <v>57</v>
      </c>
      <c r="K16" s="200">
        <v>0</v>
      </c>
      <c r="L16" s="200">
        <v>57</v>
      </c>
      <c r="M16" s="200">
        <v>41</v>
      </c>
      <c r="N16" s="200"/>
      <c r="O16" s="200">
        <v>3000</v>
      </c>
      <c r="P16" s="200"/>
      <c r="Q16" s="200"/>
      <c r="R16" s="200"/>
      <c r="S16" s="200"/>
      <c r="T16" s="200"/>
      <c r="U16" s="200">
        <v>1000</v>
      </c>
      <c r="V16" s="200"/>
      <c r="W16" s="200"/>
      <c r="X16" s="200">
        <v>500</v>
      </c>
      <c r="Y16" s="200"/>
      <c r="Z16" s="200">
        <v>0</v>
      </c>
      <c r="AA16" s="200">
        <v>1500</v>
      </c>
      <c r="AB16" s="285">
        <v>0</v>
      </c>
    </row>
    <row r="17" spans="1:28" x14ac:dyDescent="0.25">
      <c r="A17" s="284" t="s">
        <v>22</v>
      </c>
      <c r="B17" s="200">
        <v>639</v>
      </c>
      <c r="C17" s="200">
        <v>632</v>
      </c>
      <c r="D17" s="200">
        <v>639</v>
      </c>
      <c r="E17" s="200"/>
      <c r="F17" s="200">
        <v>660</v>
      </c>
      <c r="G17" s="200">
        <v>591</v>
      </c>
      <c r="H17" s="200">
        <v>660</v>
      </c>
      <c r="I17" s="200"/>
      <c r="J17" s="200">
        <v>560</v>
      </c>
      <c r="K17" s="200">
        <v>591</v>
      </c>
      <c r="L17" s="200">
        <v>560</v>
      </c>
      <c r="M17" s="200"/>
      <c r="N17" s="200"/>
      <c r="O17" s="811">
        <v>15000</v>
      </c>
      <c r="P17" s="818"/>
      <c r="Q17" s="200"/>
      <c r="R17" s="200"/>
      <c r="S17" s="200"/>
      <c r="T17" s="200"/>
      <c r="U17" s="200"/>
      <c r="V17" s="200"/>
      <c r="W17" s="311">
        <v>639</v>
      </c>
      <c r="X17" s="311">
        <v>660</v>
      </c>
      <c r="Y17" s="311">
        <v>560</v>
      </c>
      <c r="Z17" s="200">
        <v>15000</v>
      </c>
      <c r="AA17" s="200"/>
      <c r="AB17" s="285"/>
    </row>
    <row r="18" spans="1:28" x14ac:dyDescent="0.25">
      <c r="A18" s="284" t="s">
        <v>23</v>
      </c>
      <c r="B18" s="200">
        <v>172</v>
      </c>
      <c r="C18" s="200">
        <v>187</v>
      </c>
      <c r="D18" s="200">
        <v>172</v>
      </c>
      <c r="E18" s="200">
        <v>0</v>
      </c>
      <c r="F18" s="200">
        <v>164</v>
      </c>
      <c r="G18" s="200">
        <v>187</v>
      </c>
      <c r="H18" s="200">
        <v>164</v>
      </c>
      <c r="I18" s="200">
        <v>0</v>
      </c>
      <c r="J18" s="200">
        <v>155</v>
      </c>
      <c r="K18" s="200">
        <v>187</v>
      </c>
      <c r="L18" s="200">
        <v>155</v>
      </c>
      <c r="M18" s="200">
        <v>0</v>
      </c>
      <c r="N18" s="200">
        <v>204</v>
      </c>
      <c r="O18" s="200">
        <v>204</v>
      </c>
      <c r="P18" s="200">
        <v>204</v>
      </c>
      <c r="Q18" s="200"/>
      <c r="R18" s="200"/>
      <c r="S18" s="200"/>
      <c r="T18" s="200"/>
      <c r="U18" s="200"/>
      <c r="V18" s="200"/>
      <c r="W18" s="200"/>
      <c r="X18" s="200"/>
      <c r="Y18" s="200"/>
      <c r="Z18" s="200"/>
      <c r="AA18" s="200"/>
      <c r="AB18" s="285"/>
    </row>
    <row r="19" spans="1:28" s="80" customFormat="1" x14ac:dyDescent="0.25">
      <c r="A19" s="284" t="s">
        <v>24</v>
      </c>
      <c r="B19" s="200">
        <v>157</v>
      </c>
      <c r="C19" s="200"/>
      <c r="D19" s="200">
        <v>157</v>
      </c>
      <c r="E19" s="200"/>
      <c r="F19" s="200">
        <v>157</v>
      </c>
      <c r="G19" s="200"/>
      <c r="H19" s="200">
        <v>157</v>
      </c>
      <c r="I19" s="200"/>
      <c r="J19" s="200">
        <v>115</v>
      </c>
      <c r="K19" s="200"/>
      <c r="L19" s="200">
        <v>110</v>
      </c>
      <c r="M19" s="200"/>
      <c r="N19" s="200">
        <v>157</v>
      </c>
      <c r="O19" s="200">
        <v>157</v>
      </c>
      <c r="P19" s="200">
        <v>110</v>
      </c>
      <c r="Q19" s="200"/>
      <c r="R19" s="200"/>
      <c r="S19" s="200"/>
      <c r="T19" s="200"/>
      <c r="U19" s="200"/>
      <c r="V19" s="200"/>
      <c r="W19" s="200"/>
      <c r="X19" s="200"/>
      <c r="Y19" s="200"/>
      <c r="Z19" s="200"/>
      <c r="AA19" s="200"/>
      <c r="AB19" s="285"/>
    </row>
    <row r="20" spans="1:28" ht="16.5" thickBot="1" x14ac:dyDescent="0.3">
      <c r="A20" s="286" t="s">
        <v>25</v>
      </c>
      <c r="B20" s="287">
        <v>120</v>
      </c>
      <c r="C20" s="287">
        <v>170</v>
      </c>
      <c r="D20" s="287">
        <v>120</v>
      </c>
      <c r="E20" s="287"/>
      <c r="F20" s="287">
        <v>120</v>
      </c>
      <c r="G20" s="287">
        <v>170</v>
      </c>
      <c r="H20" s="287">
        <v>120</v>
      </c>
      <c r="I20" s="287"/>
      <c r="J20" s="287">
        <v>120</v>
      </c>
      <c r="K20" s="287">
        <v>170</v>
      </c>
      <c r="L20" s="287">
        <v>120</v>
      </c>
      <c r="M20" s="287"/>
      <c r="N20" s="287">
        <v>120</v>
      </c>
      <c r="O20" s="287">
        <v>120</v>
      </c>
      <c r="P20" s="287">
        <v>120</v>
      </c>
      <c r="Q20" s="287"/>
      <c r="R20" s="287"/>
      <c r="S20" s="287"/>
      <c r="T20" s="287">
        <v>120</v>
      </c>
      <c r="U20" s="287">
        <v>120</v>
      </c>
      <c r="V20" s="287">
        <v>120</v>
      </c>
      <c r="W20" s="287"/>
      <c r="X20" s="287"/>
      <c r="Y20" s="287"/>
      <c r="Z20" s="287"/>
      <c r="AA20" s="287"/>
      <c r="AB20" s="288"/>
    </row>
    <row r="21" spans="1:28" ht="29.25" customHeight="1" x14ac:dyDescent="0.25">
      <c r="A21" s="4" t="s">
        <v>545</v>
      </c>
      <c r="B21" s="5">
        <f>SUM(B22:B28)</f>
        <v>7197</v>
      </c>
      <c r="C21" s="5">
        <f t="shared" ref="C21:AB21" si="2">SUM(C22:C28)</f>
        <v>0</v>
      </c>
      <c r="D21" s="5">
        <f t="shared" si="2"/>
        <v>7190</v>
      </c>
      <c r="E21" s="5">
        <f t="shared" si="2"/>
        <v>3091</v>
      </c>
      <c r="F21" s="5">
        <f t="shared" si="2"/>
        <v>5416</v>
      </c>
      <c r="G21" s="5">
        <f t="shared" si="2"/>
        <v>0</v>
      </c>
      <c r="H21" s="5">
        <f t="shared" si="2"/>
        <v>5409</v>
      </c>
      <c r="I21" s="5">
        <f t="shared" si="2"/>
        <v>1091</v>
      </c>
      <c r="J21" s="5">
        <f t="shared" si="2"/>
        <v>959</v>
      </c>
      <c r="K21" s="5">
        <f t="shared" si="2"/>
        <v>0</v>
      </c>
      <c r="L21" s="5">
        <f t="shared" si="2"/>
        <v>951</v>
      </c>
      <c r="M21" s="5">
        <f t="shared" si="2"/>
        <v>92</v>
      </c>
      <c r="N21" s="5">
        <f t="shared" si="2"/>
        <v>430</v>
      </c>
      <c r="O21" s="5">
        <f t="shared" si="2"/>
        <v>1522</v>
      </c>
      <c r="P21" s="5">
        <f t="shared" si="2"/>
        <v>425</v>
      </c>
      <c r="Q21" s="5">
        <f t="shared" si="2"/>
        <v>10</v>
      </c>
      <c r="R21" s="5">
        <f t="shared" si="2"/>
        <v>10</v>
      </c>
      <c r="S21" s="5">
        <f t="shared" si="2"/>
        <v>10</v>
      </c>
      <c r="T21" s="5">
        <f t="shared" si="2"/>
        <v>3803</v>
      </c>
      <c r="U21" s="5">
        <f t="shared" si="2"/>
        <v>2549</v>
      </c>
      <c r="V21" s="5">
        <f t="shared" si="2"/>
        <v>53</v>
      </c>
      <c r="W21" s="5">
        <f t="shared" si="2"/>
        <v>5615</v>
      </c>
      <c r="X21" s="5">
        <f t="shared" si="2"/>
        <v>2723</v>
      </c>
      <c r="Y21" s="5">
        <f t="shared" si="2"/>
        <v>301</v>
      </c>
      <c r="Z21" s="5">
        <f t="shared" si="2"/>
        <v>1</v>
      </c>
      <c r="AA21" s="5">
        <f t="shared" si="2"/>
        <v>1001</v>
      </c>
      <c r="AB21" s="7">
        <f t="shared" si="2"/>
        <v>1</v>
      </c>
    </row>
    <row r="22" spans="1:28" x14ac:dyDescent="0.25">
      <c r="A22" s="169" t="s">
        <v>26</v>
      </c>
      <c r="B22" s="173">
        <v>4562</v>
      </c>
      <c r="C22" s="173">
        <v>0</v>
      </c>
      <c r="D22" s="173">
        <v>4562</v>
      </c>
      <c r="E22" s="173">
        <v>0</v>
      </c>
      <c r="F22" s="173">
        <v>512</v>
      </c>
      <c r="G22" s="173">
        <v>0</v>
      </c>
      <c r="H22" s="173">
        <v>512</v>
      </c>
      <c r="I22" s="173">
        <v>0</v>
      </c>
      <c r="J22" s="173">
        <v>494</v>
      </c>
      <c r="K22" s="173">
        <v>0</v>
      </c>
      <c r="L22" s="173">
        <v>494</v>
      </c>
      <c r="M22" s="173">
        <v>0</v>
      </c>
      <c r="N22" s="173">
        <v>150</v>
      </c>
      <c r="O22" s="173">
        <v>242</v>
      </c>
      <c r="P22" s="173">
        <v>145</v>
      </c>
      <c r="Q22" s="173">
        <v>0</v>
      </c>
      <c r="R22" s="173">
        <v>0</v>
      </c>
      <c r="S22" s="173">
        <v>0</v>
      </c>
      <c r="T22" s="173">
        <v>1303</v>
      </c>
      <c r="U22" s="173">
        <v>49</v>
      </c>
      <c r="V22" s="173">
        <v>53</v>
      </c>
      <c r="W22" s="173">
        <v>3108</v>
      </c>
      <c r="X22" s="173">
        <v>221</v>
      </c>
      <c r="Y22" s="173">
        <v>296</v>
      </c>
      <c r="Z22" s="173">
        <v>1</v>
      </c>
      <c r="AA22" s="173">
        <v>1</v>
      </c>
      <c r="AB22" s="312">
        <v>1</v>
      </c>
    </row>
    <row r="23" spans="1:28" x14ac:dyDescent="0.25">
      <c r="A23" s="169" t="s">
        <v>27</v>
      </c>
      <c r="B23" s="173">
        <v>88</v>
      </c>
      <c r="C23" s="173"/>
      <c r="D23" s="173">
        <v>88</v>
      </c>
      <c r="E23" s="173"/>
      <c r="F23" s="173">
        <v>98</v>
      </c>
      <c r="G23" s="173"/>
      <c r="H23" s="173">
        <v>98</v>
      </c>
      <c r="I23" s="173"/>
      <c r="J23" s="173">
        <v>89</v>
      </c>
      <c r="K23" s="173"/>
      <c r="L23" s="173">
        <v>89</v>
      </c>
      <c r="M23" s="173"/>
      <c r="N23" s="173"/>
      <c r="O23" s="173"/>
      <c r="P23" s="173"/>
      <c r="Q23" s="173">
        <v>10</v>
      </c>
      <c r="R23" s="173">
        <v>10</v>
      </c>
      <c r="S23" s="173">
        <v>10</v>
      </c>
      <c r="T23" s="173"/>
      <c r="U23" s="173"/>
      <c r="V23" s="173"/>
      <c r="W23" s="173"/>
      <c r="X23" s="173"/>
      <c r="Y23" s="173"/>
      <c r="Z23" s="173"/>
      <c r="AA23" s="173"/>
      <c r="AB23" s="312"/>
    </row>
    <row r="24" spans="1:28" s="85" customFormat="1" x14ac:dyDescent="0.25">
      <c r="A24" s="169" t="s">
        <v>28</v>
      </c>
      <c r="B24" s="173">
        <v>2230</v>
      </c>
      <c r="C24" s="173">
        <v>0</v>
      </c>
      <c r="D24" s="173">
        <v>2230</v>
      </c>
      <c r="E24" s="173"/>
      <c r="F24" s="173">
        <v>2477</v>
      </c>
      <c r="G24" s="173">
        <v>0</v>
      </c>
      <c r="H24" s="173">
        <v>2477</v>
      </c>
      <c r="I24" s="173"/>
      <c r="J24" s="173">
        <v>77</v>
      </c>
      <c r="K24" s="173">
        <v>0</v>
      </c>
      <c r="L24" s="173">
        <v>77</v>
      </c>
      <c r="M24" s="173"/>
      <c r="N24" s="173"/>
      <c r="O24" s="173"/>
      <c r="P24" s="173"/>
      <c r="Q24" s="173"/>
      <c r="R24" s="173"/>
      <c r="S24" s="173"/>
      <c r="T24" s="173"/>
      <c r="U24" s="173"/>
      <c r="V24" s="173"/>
      <c r="W24" s="173"/>
      <c r="X24" s="173"/>
      <c r="Y24" s="173"/>
      <c r="Z24" s="173"/>
      <c r="AA24" s="173"/>
      <c r="AB24" s="312"/>
    </row>
    <row r="25" spans="1:28" x14ac:dyDescent="0.25">
      <c r="A25" s="169" t="s">
        <v>29</v>
      </c>
      <c r="B25" s="173">
        <v>63</v>
      </c>
      <c r="C25" s="173"/>
      <c r="D25" s="173">
        <v>63</v>
      </c>
      <c r="E25" s="173">
        <v>0</v>
      </c>
      <c r="F25" s="173">
        <v>63</v>
      </c>
      <c r="G25" s="173"/>
      <c r="H25" s="173">
        <v>63</v>
      </c>
      <c r="I25" s="173">
        <v>0</v>
      </c>
      <c r="J25" s="173">
        <v>63</v>
      </c>
      <c r="K25" s="173"/>
      <c r="L25" s="173">
        <v>63</v>
      </c>
      <c r="M25" s="173">
        <v>0</v>
      </c>
      <c r="N25" s="173">
        <v>63</v>
      </c>
      <c r="O25" s="173">
        <v>63</v>
      </c>
      <c r="P25" s="173">
        <v>63</v>
      </c>
      <c r="Q25" s="173">
        <v>0</v>
      </c>
      <c r="R25" s="173">
        <v>0</v>
      </c>
      <c r="S25" s="173">
        <v>0</v>
      </c>
      <c r="T25" s="173">
        <v>0</v>
      </c>
      <c r="U25" s="173">
        <v>0</v>
      </c>
      <c r="V25" s="173">
        <v>0</v>
      </c>
      <c r="W25" s="173">
        <v>5</v>
      </c>
      <c r="X25" s="173">
        <v>0</v>
      </c>
      <c r="Y25" s="173">
        <v>0</v>
      </c>
      <c r="Z25" s="173">
        <v>0</v>
      </c>
      <c r="AA25" s="173">
        <v>0</v>
      </c>
      <c r="AB25" s="312">
        <v>0</v>
      </c>
    </row>
    <row r="26" spans="1:28" s="85" customFormat="1" x14ac:dyDescent="0.25">
      <c r="A26" s="560" t="s">
        <v>1302</v>
      </c>
      <c r="B26" s="564">
        <v>90</v>
      </c>
      <c r="C26" s="564"/>
      <c r="D26" s="564">
        <v>90</v>
      </c>
      <c r="E26" s="564">
        <v>3030</v>
      </c>
      <c r="F26" s="564">
        <v>2078</v>
      </c>
      <c r="G26" s="564"/>
      <c r="H26" s="564">
        <v>2078</v>
      </c>
      <c r="I26" s="564">
        <v>1030</v>
      </c>
      <c r="J26" s="564">
        <v>84</v>
      </c>
      <c r="K26" s="564"/>
      <c r="L26" s="564">
        <v>84</v>
      </c>
      <c r="M26" s="564">
        <v>30</v>
      </c>
      <c r="N26" s="564">
        <v>53</v>
      </c>
      <c r="O26" s="564">
        <v>1053</v>
      </c>
      <c r="P26" s="564">
        <v>53</v>
      </c>
      <c r="Q26" s="564"/>
      <c r="R26" s="564"/>
      <c r="S26" s="564"/>
      <c r="T26" s="564"/>
      <c r="U26" s="564"/>
      <c r="V26" s="564"/>
      <c r="W26" s="564"/>
      <c r="X26" s="564"/>
      <c r="Y26" s="564"/>
      <c r="Z26" s="564"/>
      <c r="AA26" s="564">
        <v>1000</v>
      </c>
      <c r="AB26" s="628"/>
    </row>
    <row r="27" spans="1:28" x14ac:dyDescent="0.25">
      <c r="A27" s="560" t="s">
        <v>1303</v>
      </c>
      <c r="B27" s="564">
        <v>64</v>
      </c>
      <c r="C27" s="564"/>
      <c r="D27" s="564">
        <v>57</v>
      </c>
      <c r="E27" s="564">
        <v>61</v>
      </c>
      <c r="F27" s="564">
        <v>64</v>
      </c>
      <c r="G27" s="564"/>
      <c r="H27" s="564">
        <v>57</v>
      </c>
      <c r="I27" s="564">
        <v>61</v>
      </c>
      <c r="J27" s="564">
        <v>64</v>
      </c>
      <c r="K27" s="564"/>
      <c r="L27" s="564">
        <v>56</v>
      </c>
      <c r="M27" s="564">
        <v>62</v>
      </c>
      <c r="N27" s="564">
        <v>64</v>
      </c>
      <c r="O27" s="564">
        <v>64</v>
      </c>
      <c r="P27" s="564">
        <v>64</v>
      </c>
      <c r="Q27" s="564">
        <v>0</v>
      </c>
      <c r="R27" s="564">
        <v>0</v>
      </c>
      <c r="S27" s="564">
        <v>0</v>
      </c>
      <c r="T27" s="564">
        <v>0</v>
      </c>
      <c r="U27" s="564">
        <v>0</v>
      </c>
      <c r="V27" s="564">
        <v>0</v>
      </c>
      <c r="W27" s="564">
        <v>0</v>
      </c>
      <c r="X27" s="564">
        <v>0</v>
      </c>
      <c r="Y27" s="564">
        <v>0</v>
      </c>
      <c r="Z27" s="564">
        <v>0</v>
      </c>
      <c r="AA27" s="564">
        <v>0</v>
      </c>
      <c r="AB27" s="628">
        <v>0</v>
      </c>
    </row>
    <row r="28" spans="1:28" s="63" customFormat="1" ht="16.5" thickBot="1" x14ac:dyDescent="0.3">
      <c r="A28" s="169" t="s">
        <v>35</v>
      </c>
      <c r="B28" s="173">
        <v>100</v>
      </c>
      <c r="C28" s="173"/>
      <c r="D28" s="173">
        <v>100</v>
      </c>
      <c r="E28" s="173"/>
      <c r="F28" s="173">
        <v>124</v>
      </c>
      <c r="G28" s="173"/>
      <c r="H28" s="173">
        <v>124</v>
      </c>
      <c r="I28" s="173"/>
      <c r="J28" s="173">
        <v>88</v>
      </c>
      <c r="K28" s="173"/>
      <c r="L28" s="173">
        <v>88</v>
      </c>
      <c r="M28" s="173"/>
      <c r="N28" s="173">
        <v>100</v>
      </c>
      <c r="O28" s="173">
        <v>100</v>
      </c>
      <c r="P28" s="173">
        <v>100</v>
      </c>
      <c r="Q28" s="173"/>
      <c r="R28" s="173"/>
      <c r="S28" s="173"/>
      <c r="T28" s="173">
        <v>2500</v>
      </c>
      <c r="U28" s="173">
        <v>2500</v>
      </c>
      <c r="V28" s="173"/>
      <c r="W28" s="173">
        <v>2502</v>
      </c>
      <c r="X28" s="173">
        <v>2502</v>
      </c>
      <c r="Y28" s="173">
        <v>5</v>
      </c>
      <c r="Z28" s="173"/>
      <c r="AA28" s="173"/>
      <c r="AB28" s="312"/>
    </row>
    <row r="29" spans="1:28" ht="41.25" customHeight="1" x14ac:dyDescent="0.25">
      <c r="A29" s="4" t="s">
        <v>546</v>
      </c>
      <c r="B29" s="5">
        <f t="shared" ref="B29:AB29" si="3">SUM(B30:B34)</f>
        <v>38707</v>
      </c>
      <c r="C29" s="5">
        <f t="shared" si="3"/>
        <v>695</v>
      </c>
      <c r="D29" s="5">
        <f t="shared" si="3"/>
        <v>35407</v>
      </c>
      <c r="E29" s="5">
        <f t="shared" si="3"/>
        <v>695</v>
      </c>
      <c r="F29" s="5">
        <f t="shared" si="3"/>
        <v>557</v>
      </c>
      <c r="G29" s="5">
        <f t="shared" si="3"/>
        <v>737</v>
      </c>
      <c r="H29" s="5">
        <f t="shared" si="3"/>
        <v>557</v>
      </c>
      <c r="I29" s="5">
        <f t="shared" si="3"/>
        <v>737</v>
      </c>
      <c r="J29" s="5">
        <f t="shared" si="3"/>
        <v>510</v>
      </c>
      <c r="K29" s="5">
        <f t="shared" si="3"/>
        <v>713</v>
      </c>
      <c r="L29" s="5">
        <f t="shared" si="3"/>
        <v>510</v>
      </c>
      <c r="M29" s="5">
        <f t="shared" si="3"/>
        <v>713</v>
      </c>
      <c r="N29" s="5">
        <f t="shared" si="3"/>
        <v>38558</v>
      </c>
      <c r="O29" s="5">
        <f t="shared" si="3"/>
        <v>449</v>
      </c>
      <c r="P29" s="5">
        <f t="shared" si="3"/>
        <v>392</v>
      </c>
      <c r="Q29" s="5">
        <f t="shared" si="3"/>
        <v>0</v>
      </c>
      <c r="R29" s="5">
        <f t="shared" si="3"/>
        <v>0</v>
      </c>
      <c r="S29" s="5">
        <f t="shared" si="3"/>
        <v>0</v>
      </c>
      <c r="T29" s="5">
        <f t="shared" si="3"/>
        <v>12</v>
      </c>
      <c r="U29" s="5">
        <f t="shared" si="3"/>
        <v>12</v>
      </c>
      <c r="V29" s="5">
        <f t="shared" si="3"/>
        <v>12</v>
      </c>
      <c r="W29" s="5">
        <f t="shared" si="3"/>
        <v>137</v>
      </c>
      <c r="X29" s="5">
        <f t="shared" si="3"/>
        <v>109</v>
      </c>
      <c r="Y29" s="5">
        <f t="shared" si="3"/>
        <v>111</v>
      </c>
      <c r="Z29" s="5">
        <f t="shared" si="3"/>
        <v>0</v>
      </c>
      <c r="AA29" s="5">
        <f t="shared" si="3"/>
        <v>0</v>
      </c>
      <c r="AB29" s="7">
        <f t="shared" si="3"/>
        <v>0</v>
      </c>
    </row>
    <row r="30" spans="1:28" x14ac:dyDescent="0.25">
      <c r="A30" s="120" t="s">
        <v>38</v>
      </c>
      <c r="B30" s="173">
        <v>3370</v>
      </c>
      <c r="C30" s="173">
        <v>75</v>
      </c>
      <c r="D30" s="173">
        <v>70</v>
      </c>
      <c r="E30" s="173">
        <v>75</v>
      </c>
      <c r="F30" s="173">
        <v>70</v>
      </c>
      <c r="G30" s="173">
        <v>107</v>
      </c>
      <c r="H30" s="173">
        <v>70</v>
      </c>
      <c r="I30" s="173">
        <v>107</v>
      </c>
      <c r="J30" s="173">
        <v>70</v>
      </c>
      <c r="K30" s="173">
        <v>83</v>
      </c>
      <c r="L30" s="173">
        <v>70</v>
      </c>
      <c r="M30" s="173">
        <v>83</v>
      </c>
      <c r="N30" s="173">
        <v>3343</v>
      </c>
      <c r="O30" s="173">
        <v>44</v>
      </c>
      <c r="P30" s="173">
        <v>28</v>
      </c>
      <c r="Q30" s="173"/>
      <c r="R30" s="173"/>
      <c r="S30" s="173"/>
      <c r="T30" s="173"/>
      <c r="U30" s="173"/>
      <c r="V30" s="173"/>
      <c r="W30" s="173">
        <v>27</v>
      </c>
      <c r="X30" s="173">
        <v>26</v>
      </c>
      <c r="Y30" s="173">
        <v>42</v>
      </c>
      <c r="Z30" s="173"/>
      <c r="AA30" s="173"/>
      <c r="AB30" s="312"/>
    </row>
    <row r="31" spans="1:28" s="80" customFormat="1" x14ac:dyDescent="0.25">
      <c r="A31" s="120" t="s">
        <v>39</v>
      </c>
      <c r="B31" s="121">
        <v>3539</v>
      </c>
      <c r="C31" s="121">
        <v>58</v>
      </c>
      <c r="D31" s="121">
        <v>3539</v>
      </c>
      <c r="E31" s="121">
        <v>58</v>
      </c>
      <c r="F31" s="121">
        <v>40</v>
      </c>
      <c r="G31" s="121">
        <v>59</v>
      </c>
      <c r="H31" s="121">
        <v>40</v>
      </c>
      <c r="I31" s="121">
        <v>59</v>
      </c>
      <c r="J31" s="121">
        <v>40</v>
      </c>
      <c r="K31" s="121">
        <v>59</v>
      </c>
      <c r="L31" s="121">
        <v>40</v>
      </c>
      <c r="M31" s="121">
        <v>59</v>
      </c>
      <c r="N31" s="121">
        <v>3527</v>
      </c>
      <c r="O31" s="121">
        <v>28</v>
      </c>
      <c r="P31" s="121">
        <v>28</v>
      </c>
      <c r="Q31" s="121"/>
      <c r="R31" s="121"/>
      <c r="S31" s="121"/>
      <c r="T31" s="121">
        <v>12</v>
      </c>
      <c r="U31" s="121">
        <v>12</v>
      </c>
      <c r="V31" s="121">
        <v>12</v>
      </c>
      <c r="W31" s="121"/>
      <c r="X31" s="121"/>
      <c r="Y31" s="121"/>
      <c r="Z31" s="121"/>
      <c r="AA31" s="121"/>
      <c r="AB31" s="142"/>
    </row>
    <row r="32" spans="1:28" x14ac:dyDescent="0.25">
      <c r="A32" s="120" t="s">
        <v>37</v>
      </c>
      <c r="B32" s="121">
        <v>11416</v>
      </c>
      <c r="C32" s="121">
        <v>273</v>
      </c>
      <c r="D32" s="121">
        <v>11416</v>
      </c>
      <c r="E32" s="121">
        <v>273</v>
      </c>
      <c r="F32" s="121">
        <v>165</v>
      </c>
      <c r="G32" s="121">
        <v>275</v>
      </c>
      <c r="H32" s="121">
        <v>165</v>
      </c>
      <c r="I32" s="121">
        <v>275</v>
      </c>
      <c r="J32" s="121">
        <v>161</v>
      </c>
      <c r="K32" s="121">
        <v>275</v>
      </c>
      <c r="L32" s="121">
        <v>161</v>
      </c>
      <c r="M32" s="121">
        <v>275</v>
      </c>
      <c r="N32" s="121">
        <v>11392</v>
      </c>
      <c r="O32" s="121">
        <v>137</v>
      </c>
      <c r="P32" s="121">
        <v>132</v>
      </c>
      <c r="Q32" s="121"/>
      <c r="R32" s="121"/>
      <c r="S32" s="121"/>
      <c r="T32" s="121"/>
      <c r="U32" s="121"/>
      <c r="V32" s="121"/>
      <c r="W32" s="121">
        <v>24</v>
      </c>
      <c r="X32" s="121">
        <v>28</v>
      </c>
      <c r="Y32" s="121">
        <v>29</v>
      </c>
      <c r="Z32" s="121"/>
      <c r="AA32" s="121"/>
      <c r="AB32" s="142"/>
    </row>
    <row r="33" spans="1:28" s="80" customFormat="1" x14ac:dyDescent="0.25">
      <c r="A33" s="120" t="s">
        <v>40</v>
      </c>
      <c r="B33" s="121">
        <v>9250</v>
      </c>
      <c r="C33" s="121">
        <v>124</v>
      </c>
      <c r="D33" s="121">
        <v>9250</v>
      </c>
      <c r="E33" s="121">
        <v>124</v>
      </c>
      <c r="F33" s="121">
        <v>149</v>
      </c>
      <c r="G33" s="121">
        <v>127</v>
      </c>
      <c r="H33" s="121">
        <v>149</v>
      </c>
      <c r="I33" s="121">
        <v>127</v>
      </c>
      <c r="J33" s="121">
        <v>94</v>
      </c>
      <c r="K33" s="121">
        <v>127</v>
      </c>
      <c r="L33" s="121">
        <v>94</v>
      </c>
      <c r="M33" s="121">
        <v>127</v>
      </c>
      <c r="N33" s="121">
        <v>9177</v>
      </c>
      <c r="O33" s="121">
        <v>123</v>
      </c>
      <c r="P33" s="121">
        <v>59</v>
      </c>
      <c r="Q33" s="121"/>
      <c r="R33" s="121"/>
      <c r="S33" s="121"/>
      <c r="T33" s="121"/>
      <c r="U33" s="121"/>
      <c r="V33" s="121"/>
      <c r="W33" s="121">
        <v>73</v>
      </c>
      <c r="X33" s="121">
        <v>39</v>
      </c>
      <c r="Y33" s="121">
        <v>40</v>
      </c>
      <c r="Z33" s="121"/>
      <c r="AA33" s="121"/>
      <c r="AB33" s="142"/>
    </row>
    <row r="34" spans="1:28" s="80" customFormat="1" ht="16.5" thickBot="1" x14ac:dyDescent="0.3">
      <c r="A34" s="128" t="s">
        <v>41</v>
      </c>
      <c r="B34" s="313">
        <v>11132</v>
      </c>
      <c r="C34" s="313">
        <v>165</v>
      </c>
      <c r="D34" s="313">
        <v>11132</v>
      </c>
      <c r="E34" s="313">
        <v>165</v>
      </c>
      <c r="F34" s="313">
        <v>133</v>
      </c>
      <c r="G34" s="313">
        <v>169</v>
      </c>
      <c r="H34" s="313">
        <v>133</v>
      </c>
      <c r="I34" s="313">
        <v>169</v>
      </c>
      <c r="J34" s="313">
        <v>145</v>
      </c>
      <c r="K34" s="313">
        <v>169</v>
      </c>
      <c r="L34" s="313">
        <v>145</v>
      </c>
      <c r="M34" s="313">
        <v>169</v>
      </c>
      <c r="N34" s="313">
        <v>11119</v>
      </c>
      <c r="O34" s="313">
        <v>117</v>
      </c>
      <c r="P34" s="313">
        <v>145</v>
      </c>
      <c r="Q34" s="313"/>
      <c r="R34" s="313"/>
      <c r="S34" s="313"/>
      <c r="T34" s="313"/>
      <c r="U34" s="313"/>
      <c r="V34" s="313"/>
      <c r="W34" s="313">
        <v>13</v>
      </c>
      <c r="X34" s="313">
        <v>16</v>
      </c>
      <c r="Y34" s="313">
        <v>0</v>
      </c>
      <c r="Z34" s="313"/>
      <c r="AA34" s="313"/>
      <c r="AB34" s="313"/>
    </row>
    <row r="35" spans="1:28" ht="28.5" customHeight="1" x14ac:dyDescent="0.25">
      <c r="A35" s="4" t="s">
        <v>547</v>
      </c>
      <c r="B35" s="5">
        <f t="shared" ref="B35:AB35" si="4">SUM(B36:B41)</f>
        <v>6163</v>
      </c>
      <c r="C35" s="5">
        <f t="shared" si="4"/>
        <v>6310</v>
      </c>
      <c r="D35" s="5">
        <f t="shared" si="4"/>
        <v>5983</v>
      </c>
      <c r="E35" s="5">
        <f t="shared" si="4"/>
        <v>54</v>
      </c>
      <c r="F35" s="5">
        <f t="shared" si="4"/>
        <v>6162</v>
      </c>
      <c r="G35" s="5">
        <f t="shared" si="4"/>
        <v>6470</v>
      </c>
      <c r="H35" s="5">
        <f t="shared" si="4"/>
        <v>5904</v>
      </c>
      <c r="I35" s="5">
        <f t="shared" si="4"/>
        <v>54</v>
      </c>
      <c r="J35" s="5">
        <f t="shared" si="4"/>
        <v>6153</v>
      </c>
      <c r="K35" s="5">
        <f t="shared" si="4"/>
        <v>6470</v>
      </c>
      <c r="L35" s="5">
        <f t="shared" si="4"/>
        <v>5895</v>
      </c>
      <c r="M35" s="5">
        <f t="shared" si="4"/>
        <v>54</v>
      </c>
      <c r="N35" s="5">
        <f t="shared" si="4"/>
        <v>3212</v>
      </c>
      <c r="O35" s="5">
        <f t="shared" si="4"/>
        <v>3137</v>
      </c>
      <c r="P35" s="5">
        <f t="shared" si="4"/>
        <v>3100</v>
      </c>
      <c r="Q35" s="5">
        <f t="shared" si="4"/>
        <v>0</v>
      </c>
      <c r="R35" s="5">
        <f t="shared" si="4"/>
        <v>0</v>
      </c>
      <c r="S35" s="5">
        <f t="shared" si="4"/>
        <v>0</v>
      </c>
      <c r="T35" s="5">
        <f t="shared" si="4"/>
        <v>20</v>
      </c>
      <c r="U35" s="5">
        <f t="shared" si="4"/>
        <v>20</v>
      </c>
      <c r="V35" s="5">
        <f t="shared" si="4"/>
        <v>20</v>
      </c>
      <c r="W35" s="5">
        <f t="shared" si="4"/>
        <v>162</v>
      </c>
      <c r="X35" s="5">
        <f t="shared" si="4"/>
        <v>3339</v>
      </c>
      <c r="Y35" s="5">
        <f t="shared" si="4"/>
        <v>3368</v>
      </c>
      <c r="Z35" s="5">
        <f t="shared" si="4"/>
        <v>2778</v>
      </c>
      <c r="AA35" s="5">
        <f t="shared" si="4"/>
        <v>2776</v>
      </c>
      <c r="AB35" s="7">
        <f t="shared" si="4"/>
        <v>29</v>
      </c>
    </row>
    <row r="36" spans="1:28" x14ac:dyDescent="0.25">
      <c r="A36" s="120" t="s">
        <v>42</v>
      </c>
      <c r="B36" s="121">
        <v>78</v>
      </c>
      <c r="C36" s="121">
        <v>6200</v>
      </c>
      <c r="D36" s="121">
        <v>78</v>
      </c>
      <c r="E36" s="121"/>
      <c r="F36" s="121">
        <v>78</v>
      </c>
      <c r="G36" s="121">
        <v>6360</v>
      </c>
      <c r="H36" s="121"/>
      <c r="I36" s="121"/>
      <c r="J36" s="121">
        <v>78</v>
      </c>
      <c r="K36" s="121">
        <v>6360</v>
      </c>
      <c r="L36" s="121"/>
      <c r="M36" s="121"/>
      <c r="N36" s="121">
        <v>78</v>
      </c>
      <c r="O36" s="121" t="s">
        <v>735</v>
      </c>
      <c r="P36" s="121" t="s">
        <v>735</v>
      </c>
      <c r="Q36" s="121"/>
      <c r="R36" s="121"/>
      <c r="S36" s="121"/>
      <c r="T36" s="121"/>
      <c r="U36" s="121"/>
      <c r="V36" s="121"/>
      <c r="W36" s="121"/>
      <c r="X36" s="121">
        <v>3180</v>
      </c>
      <c r="Y36" s="121">
        <v>3180</v>
      </c>
      <c r="Z36" s="121"/>
      <c r="AA36" s="121"/>
      <c r="AB36" s="142"/>
    </row>
    <row r="37" spans="1:28" s="80" customFormat="1" x14ac:dyDescent="0.25">
      <c r="A37" s="120" t="s">
        <v>43</v>
      </c>
      <c r="B37" s="121">
        <v>67</v>
      </c>
      <c r="C37" s="121">
        <v>60</v>
      </c>
      <c r="D37" s="121">
        <v>67</v>
      </c>
      <c r="E37" s="121"/>
      <c r="F37" s="121">
        <v>68</v>
      </c>
      <c r="G37" s="121">
        <v>60</v>
      </c>
      <c r="H37" s="121">
        <v>68</v>
      </c>
      <c r="I37" s="121"/>
      <c r="J37" s="121">
        <v>34</v>
      </c>
      <c r="K37" s="121">
        <v>60</v>
      </c>
      <c r="L37" s="121">
        <v>34</v>
      </c>
      <c r="M37" s="121"/>
      <c r="N37" s="121">
        <v>70</v>
      </c>
      <c r="O37" s="121">
        <v>70</v>
      </c>
      <c r="P37" s="121">
        <v>40</v>
      </c>
      <c r="Q37" s="121">
        <v>0</v>
      </c>
      <c r="R37" s="121">
        <v>0</v>
      </c>
      <c r="S37" s="121">
        <v>0</v>
      </c>
      <c r="T37" s="121">
        <v>0</v>
      </c>
      <c r="U37" s="121">
        <v>0</v>
      </c>
      <c r="V37" s="121">
        <v>0</v>
      </c>
      <c r="W37" s="121">
        <v>0</v>
      </c>
      <c r="X37" s="121">
        <v>0</v>
      </c>
      <c r="Y37" s="121">
        <v>0</v>
      </c>
      <c r="Z37" s="121">
        <v>0</v>
      </c>
      <c r="AA37" s="121">
        <v>0</v>
      </c>
      <c r="AB37" s="142">
        <v>0</v>
      </c>
    </row>
    <row r="38" spans="1:28" s="80" customFormat="1" x14ac:dyDescent="0.25">
      <c r="A38" s="120" t="s">
        <v>44</v>
      </c>
      <c r="B38" s="121">
        <v>5746</v>
      </c>
      <c r="C38" s="121">
        <v>0</v>
      </c>
      <c r="D38" s="121">
        <v>5566</v>
      </c>
      <c r="E38" s="121"/>
      <c r="F38" s="121">
        <v>5744</v>
      </c>
      <c r="G38" s="121">
        <v>0</v>
      </c>
      <c r="H38" s="121">
        <v>5564</v>
      </c>
      <c r="I38" s="121"/>
      <c r="J38" s="121">
        <v>5771</v>
      </c>
      <c r="K38" s="121">
        <v>0</v>
      </c>
      <c r="L38" s="121">
        <v>5591</v>
      </c>
      <c r="M38" s="121"/>
      <c r="N38" s="121">
        <v>2814</v>
      </c>
      <c r="O38" s="121">
        <v>2815</v>
      </c>
      <c r="P38" s="121">
        <v>2813</v>
      </c>
      <c r="Q38" s="121">
        <v>0</v>
      </c>
      <c r="R38" s="121">
        <v>0</v>
      </c>
      <c r="S38" s="121">
        <v>0</v>
      </c>
      <c r="T38" s="121">
        <v>20</v>
      </c>
      <c r="U38" s="121">
        <v>20</v>
      </c>
      <c r="V38" s="121">
        <v>20</v>
      </c>
      <c r="W38" s="121">
        <v>162</v>
      </c>
      <c r="X38" s="121">
        <v>159</v>
      </c>
      <c r="Y38" s="121">
        <v>188</v>
      </c>
      <c r="Z38" s="121">
        <v>2750</v>
      </c>
      <c r="AA38" s="121">
        <v>2750</v>
      </c>
      <c r="AB38" s="142">
        <v>0</v>
      </c>
    </row>
    <row r="39" spans="1:28" x14ac:dyDescent="0.25">
      <c r="A39" s="120" t="s">
        <v>45</v>
      </c>
      <c r="B39" s="173">
        <v>80</v>
      </c>
      <c r="C39" s="173"/>
      <c r="D39" s="173">
        <v>80</v>
      </c>
      <c r="E39" s="173"/>
      <c r="F39" s="173">
        <v>80</v>
      </c>
      <c r="G39" s="173"/>
      <c r="H39" s="173">
        <v>80</v>
      </c>
      <c r="I39" s="173"/>
      <c r="J39" s="173">
        <v>78</v>
      </c>
      <c r="K39" s="173"/>
      <c r="L39" s="173">
        <v>78</v>
      </c>
      <c r="M39" s="173"/>
      <c r="N39" s="173">
        <v>80</v>
      </c>
      <c r="O39" s="173">
        <v>80</v>
      </c>
      <c r="P39" s="173">
        <v>78</v>
      </c>
      <c r="Q39" s="173"/>
      <c r="R39" s="173"/>
      <c r="S39" s="173"/>
      <c r="T39" s="173"/>
      <c r="U39" s="173"/>
      <c r="V39" s="173"/>
      <c r="W39" s="173"/>
      <c r="X39" s="173"/>
      <c r="Y39" s="173"/>
      <c r="Z39" s="173"/>
      <c r="AA39" s="173"/>
      <c r="AB39" s="312"/>
    </row>
    <row r="40" spans="1:28" x14ac:dyDescent="0.25">
      <c r="A40" s="120" t="s">
        <v>46</v>
      </c>
      <c r="B40" s="173">
        <v>82</v>
      </c>
      <c r="C40" s="173">
        <v>50</v>
      </c>
      <c r="D40" s="173">
        <v>82</v>
      </c>
      <c r="E40" s="173">
        <v>30</v>
      </c>
      <c r="F40" s="173">
        <v>82</v>
      </c>
      <c r="G40" s="173">
        <v>50</v>
      </c>
      <c r="H40" s="173">
        <v>82</v>
      </c>
      <c r="I40" s="173">
        <v>30</v>
      </c>
      <c r="J40" s="173">
        <v>82</v>
      </c>
      <c r="K40" s="173">
        <v>50</v>
      </c>
      <c r="L40" s="173">
        <v>82</v>
      </c>
      <c r="M40" s="173">
        <v>30</v>
      </c>
      <c r="N40" s="173">
        <v>88</v>
      </c>
      <c r="O40" s="173">
        <v>88</v>
      </c>
      <c r="P40" s="173">
        <v>88</v>
      </c>
      <c r="Q40" s="173">
        <v>0</v>
      </c>
      <c r="R40" s="173">
        <v>0</v>
      </c>
      <c r="S40" s="173">
        <v>0</v>
      </c>
      <c r="T40" s="173">
        <v>0</v>
      </c>
      <c r="U40" s="173">
        <v>0</v>
      </c>
      <c r="V40" s="173">
        <v>0</v>
      </c>
      <c r="W40" s="173">
        <v>0</v>
      </c>
      <c r="X40" s="173">
        <v>0</v>
      </c>
      <c r="Y40" s="173">
        <v>0</v>
      </c>
      <c r="Z40" s="173">
        <v>0</v>
      </c>
      <c r="AA40" s="173">
        <v>0</v>
      </c>
      <c r="AB40" s="312">
        <v>0</v>
      </c>
    </row>
    <row r="41" spans="1:28" s="80" customFormat="1" ht="16.5" thickBot="1" x14ac:dyDescent="0.3">
      <c r="A41" s="135" t="s">
        <v>47</v>
      </c>
      <c r="B41" s="136">
        <v>110</v>
      </c>
      <c r="C41" s="136">
        <v>0</v>
      </c>
      <c r="D41" s="136">
        <v>110</v>
      </c>
      <c r="E41" s="136">
        <v>24</v>
      </c>
      <c r="F41" s="136">
        <v>110</v>
      </c>
      <c r="G41" s="136">
        <v>0</v>
      </c>
      <c r="H41" s="136">
        <v>110</v>
      </c>
      <c r="I41" s="136">
        <v>24</v>
      </c>
      <c r="J41" s="136">
        <v>110</v>
      </c>
      <c r="K41" s="136">
        <v>0</v>
      </c>
      <c r="L41" s="136">
        <v>110</v>
      </c>
      <c r="M41" s="136">
        <v>24</v>
      </c>
      <c r="N41" s="136">
        <v>82</v>
      </c>
      <c r="O41" s="136">
        <v>84</v>
      </c>
      <c r="P41" s="136">
        <v>81</v>
      </c>
      <c r="Q41" s="136"/>
      <c r="R41" s="136"/>
      <c r="S41" s="136"/>
      <c r="T41" s="136"/>
      <c r="U41" s="136"/>
      <c r="V41" s="136"/>
      <c r="W41" s="136"/>
      <c r="X41" s="136"/>
      <c r="Y41" s="136"/>
      <c r="Z41" s="136">
        <v>28</v>
      </c>
      <c r="AA41" s="136">
        <v>26</v>
      </c>
      <c r="AB41" s="314">
        <v>29</v>
      </c>
    </row>
    <row r="42" spans="1:28" ht="27" customHeight="1" x14ac:dyDescent="0.25">
      <c r="A42" s="4" t="s">
        <v>548</v>
      </c>
      <c r="B42" s="5">
        <f>SUM(B43:B49)</f>
        <v>1096</v>
      </c>
      <c r="C42" s="5">
        <f t="shared" ref="C42:Z42" si="5">SUM(C43:C49)</f>
        <v>0</v>
      </c>
      <c r="D42" s="5">
        <f t="shared" si="5"/>
        <v>913</v>
      </c>
      <c r="E42" s="5">
        <f t="shared" si="5"/>
        <v>0</v>
      </c>
      <c r="F42" s="5">
        <f t="shared" si="5"/>
        <v>1092</v>
      </c>
      <c r="G42" s="5">
        <f t="shared" si="5"/>
        <v>0</v>
      </c>
      <c r="H42" s="5">
        <f t="shared" si="5"/>
        <v>917</v>
      </c>
      <c r="I42" s="5">
        <f t="shared" si="5"/>
        <v>0</v>
      </c>
      <c r="J42" s="5">
        <f t="shared" si="5"/>
        <v>1063</v>
      </c>
      <c r="K42" s="5">
        <f t="shared" si="5"/>
        <v>0</v>
      </c>
      <c r="L42" s="5">
        <f t="shared" si="5"/>
        <v>908</v>
      </c>
      <c r="M42" s="5">
        <f t="shared" si="5"/>
        <v>0</v>
      </c>
      <c r="N42" s="5">
        <f t="shared" si="5"/>
        <v>759</v>
      </c>
      <c r="O42" s="5">
        <f t="shared" si="5"/>
        <v>760</v>
      </c>
      <c r="P42" s="5">
        <f t="shared" si="5"/>
        <v>761</v>
      </c>
      <c r="Q42" s="5">
        <f t="shared" si="5"/>
        <v>318</v>
      </c>
      <c r="R42" s="5">
        <f t="shared" si="5"/>
        <v>313</v>
      </c>
      <c r="S42" s="5">
        <f t="shared" si="5"/>
        <v>305</v>
      </c>
      <c r="T42" s="5">
        <f t="shared" si="5"/>
        <v>0</v>
      </c>
      <c r="U42" s="5">
        <f t="shared" si="5"/>
        <v>0</v>
      </c>
      <c r="V42" s="5">
        <f t="shared" si="5"/>
        <v>0</v>
      </c>
      <c r="W42" s="5">
        <f t="shared" si="5"/>
        <v>19</v>
      </c>
      <c r="X42" s="5">
        <f t="shared" si="5"/>
        <v>2609</v>
      </c>
      <c r="Y42" s="5">
        <f t="shared" si="5"/>
        <v>19</v>
      </c>
      <c r="Z42" s="5">
        <f t="shared" si="5"/>
        <v>51747</v>
      </c>
      <c r="AA42" s="5">
        <f>SUM(AA43:AA49)</f>
        <v>54747</v>
      </c>
      <c r="AB42" s="7">
        <v>19129</v>
      </c>
    </row>
    <row r="43" spans="1:28" s="85" customFormat="1" x14ac:dyDescent="0.25">
      <c r="A43" s="169" t="s">
        <v>48</v>
      </c>
      <c r="B43" s="173">
        <v>108</v>
      </c>
      <c r="C43" s="173"/>
      <c r="D43" s="173">
        <v>87</v>
      </c>
      <c r="E43" s="173"/>
      <c r="F43" s="173">
        <v>108</v>
      </c>
      <c r="G43" s="173"/>
      <c r="H43" s="173">
        <v>87</v>
      </c>
      <c r="I43" s="173"/>
      <c r="J43" s="173">
        <v>108</v>
      </c>
      <c r="K43" s="173"/>
      <c r="L43" s="173">
        <v>87</v>
      </c>
      <c r="M43" s="173"/>
      <c r="N43" s="173">
        <v>71</v>
      </c>
      <c r="O43" s="173">
        <v>71</v>
      </c>
      <c r="P43" s="173">
        <v>72</v>
      </c>
      <c r="Q43" s="173">
        <v>18</v>
      </c>
      <c r="R43" s="173">
        <v>18</v>
      </c>
      <c r="S43" s="173">
        <v>17</v>
      </c>
      <c r="T43" s="173"/>
      <c r="U43" s="173"/>
      <c r="V43" s="173"/>
      <c r="W43" s="173">
        <v>19</v>
      </c>
      <c r="X43" s="173">
        <v>19</v>
      </c>
      <c r="Y43" s="173">
        <v>19</v>
      </c>
      <c r="Z43" s="173">
        <v>4500</v>
      </c>
      <c r="AA43" s="750">
        <v>4500</v>
      </c>
      <c r="AB43" s="752"/>
    </row>
    <row r="44" spans="1:28" x14ac:dyDescent="0.25">
      <c r="A44" s="169" t="s">
        <v>49</v>
      </c>
      <c r="B44" s="173">
        <v>137</v>
      </c>
      <c r="C44" s="173"/>
      <c r="D44" s="173">
        <v>119</v>
      </c>
      <c r="E44" s="173"/>
      <c r="F44" s="173">
        <v>135</v>
      </c>
      <c r="G44" s="173"/>
      <c r="H44" s="173">
        <v>119</v>
      </c>
      <c r="I44" s="173"/>
      <c r="J44" s="173">
        <v>133</v>
      </c>
      <c r="K44" s="173"/>
      <c r="L44" s="173">
        <v>114</v>
      </c>
      <c r="M44" s="173"/>
      <c r="N44" s="173">
        <v>100</v>
      </c>
      <c r="O44" s="173">
        <v>100</v>
      </c>
      <c r="P44" s="173">
        <v>100</v>
      </c>
      <c r="Q44" s="173">
        <v>37</v>
      </c>
      <c r="R44" s="173">
        <v>35</v>
      </c>
      <c r="S44" s="173">
        <v>33</v>
      </c>
      <c r="T44" s="173"/>
      <c r="U44" s="173"/>
      <c r="V44" s="173"/>
      <c r="W44" s="173"/>
      <c r="X44" s="173"/>
      <c r="Y44" s="173"/>
      <c r="Z44" s="173">
        <v>6802</v>
      </c>
      <c r="AA44" s="750">
        <v>6802</v>
      </c>
      <c r="AB44" s="752"/>
    </row>
    <row r="45" spans="1:28" x14ac:dyDescent="0.25">
      <c r="A45" s="169" t="s">
        <v>50</v>
      </c>
      <c r="B45" s="173">
        <v>112</v>
      </c>
      <c r="C45" s="173"/>
      <c r="D45" s="173">
        <v>112</v>
      </c>
      <c r="E45" s="173"/>
      <c r="F45" s="173">
        <v>111</v>
      </c>
      <c r="G45" s="173"/>
      <c r="H45" s="173">
        <v>111</v>
      </c>
      <c r="I45" s="173"/>
      <c r="J45" s="173">
        <v>109</v>
      </c>
      <c r="K45" s="173"/>
      <c r="L45" s="173">
        <v>114</v>
      </c>
      <c r="M45" s="173"/>
      <c r="N45" s="173">
        <v>97</v>
      </c>
      <c r="O45" s="173">
        <v>97</v>
      </c>
      <c r="P45" s="173">
        <v>97</v>
      </c>
      <c r="Q45" s="173">
        <v>15</v>
      </c>
      <c r="R45" s="173">
        <v>14</v>
      </c>
      <c r="S45" s="173">
        <v>12</v>
      </c>
      <c r="T45" s="173"/>
      <c r="U45" s="173"/>
      <c r="V45" s="173"/>
      <c r="W45" s="173"/>
      <c r="X45" s="173"/>
      <c r="Y45" s="173"/>
      <c r="Z45" s="173">
        <v>9000</v>
      </c>
      <c r="AA45" s="750">
        <v>9000</v>
      </c>
      <c r="AB45" s="752"/>
    </row>
    <row r="46" spans="1:28" x14ac:dyDescent="0.25">
      <c r="A46" s="169" t="s">
        <v>52</v>
      </c>
      <c r="B46" s="173">
        <v>78</v>
      </c>
      <c r="C46" s="173"/>
      <c r="D46" s="173">
        <v>65</v>
      </c>
      <c r="E46" s="173"/>
      <c r="F46" s="173">
        <v>79</v>
      </c>
      <c r="G46" s="173"/>
      <c r="H46" s="173">
        <v>65</v>
      </c>
      <c r="I46" s="173"/>
      <c r="J46" s="173">
        <v>78</v>
      </c>
      <c r="K46" s="173"/>
      <c r="L46" s="173">
        <v>65</v>
      </c>
      <c r="M46" s="173"/>
      <c r="N46" s="173">
        <v>64</v>
      </c>
      <c r="O46" s="173">
        <v>65</v>
      </c>
      <c r="P46" s="173">
        <v>65</v>
      </c>
      <c r="Q46" s="173">
        <v>14</v>
      </c>
      <c r="R46" s="173">
        <v>14</v>
      </c>
      <c r="S46" s="173">
        <v>13</v>
      </c>
      <c r="T46" s="173"/>
      <c r="U46" s="173"/>
      <c r="V46" s="173"/>
      <c r="W46" s="173"/>
      <c r="X46" s="173"/>
      <c r="Y46" s="173"/>
      <c r="Z46" s="173">
        <v>7465</v>
      </c>
      <c r="AA46" s="750">
        <v>7465</v>
      </c>
      <c r="AB46" s="752"/>
    </row>
    <row r="47" spans="1:28" x14ac:dyDescent="0.25">
      <c r="A47" s="169" t="s">
        <v>54</v>
      </c>
      <c r="B47" s="173">
        <v>133</v>
      </c>
      <c r="C47" s="173"/>
      <c r="D47" s="173">
        <v>113</v>
      </c>
      <c r="E47" s="173"/>
      <c r="F47" s="173">
        <v>131</v>
      </c>
      <c r="G47" s="173"/>
      <c r="H47" s="173">
        <v>113</v>
      </c>
      <c r="I47" s="173"/>
      <c r="J47" s="173">
        <v>133</v>
      </c>
      <c r="K47" s="173"/>
      <c r="L47" s="173">
        <v>112</v>
      </c>
      <c r="M47" s="173"/>
      <c r="N47" s="173">
        <v>72</v>
      </c>
      <c r="O47" s="173">
        <v>72</v>
      </c>
      <c r="P47" s="173">
        <v>72</v>
      </c>
      <c r="Q47" s="173">
        <v>61</v>
      </c>
      <c r="R47" s="173">
        <v>59</v>
      </c>
      <c r="S47" s="173">
        <v>61</v>
      </c>
      <c r="T47" s="173"/>
      <c r="U47" s="173"/>
      <c r="V47" s="173"/>
      <c r="W47" s="173"/>
      <c r="X47" s="173"/>
      <c r="Y47" s="173"/>
      <c r="Z47" s="173">
        <v>5480</v>
      </c>
      <c r="AA47" s="750">
        <v>5480</v>
      </c>
      <c r="AB47" s="752"/>
    </row>
    <row r="48" spans="1:28" s="85" customFormat="1" x14ac:dyDescent="0.25">
      <c r="A48" s="169" t="s">
        <v>56</v>
      </c>
      <c r="B48" s="173">
        <v>400</v>
      </c>
      <c r="C48" s="173"/>
      <c r="D48" s="173">
        <v>313</v>
      </c>
      <c r="E48" s="173"/>
      <c r="F48" s="173">
        <v>400</v>
      </c>
      <c r="G48" s="173"/>
      <c r="H48" s="173">
        <v>313</v>
      </c>
      <c r="I48" s="173"/>
      <c r="J48" s="173">
        <v>377</v>
      </c>
      <c r="K48" s="173"/>
      <c r="L48" s="173">
        <v>312</v>
      </c>
      <c r="M48" s="173"/>
      <c r="N48" s="173">
        <v>263</v>
      </c>
      <c r="O48" s="173">
        <v>263</v>
      </c>
      <c r="P48" s="173">
        <v>263</v>
      </c>
      <c r="Q48" s="173">
        <v>137</v>
      </c>
      <c r="R48" s="173">
        <v>137</v>
      </c>
      <c r="S48" s="173">
        <v>136</v>
      </c>
      <c r="T48" s="173"/>
      <c r="U48" s="173"/>
      <c r="V48" s="173"/>
      <c r="W48" s="173"/>
      <c r="X48" s="750">
        <v>2590</v>
      </c>
      <c r="Y48" s="825"/>
      <c r="Z48" s="173">
        <v>6000</v>
      </c>
      <c r="AA48" s="750">
        <v>9000</v>
      </c>
      <c r="AB48" s="752"/>
    </row>
    <row r="49" spans="1:28" s="85" customFormat="1" ht="16.5" thickBot="1" x14ac:dyDescent="0.3">
      <c r="A49" s="169" t="s">
        <v>57</v>
      </c>
      <c r="B49" s="173">
        <v>128</v>
      </c>
      <c r="C49" s="173"/>
      <c r="D49" s="173">
        <v>104</v>
      </c>
      <c r="E49" s="173"/>
      <c r="F49" s="173">
        <v>128</v>
      </c>
      <c r="G49" s="173"/>
      <c r="H49" s="173">
        <v>109</v>
      </c>
      <c r="I49" s="173"/>
      <c r="J49" s="173">
        <v>125</v>
      </c>
      <c r="K49" s="173"/>
      <c r="L49" s="173">
        <v>104</v>
      </c>
      <c r="M49" s="173"/>
      <c r="N49" s="173">
        <v>92</v>
      </c>
      <c r="O49" s="173">
        <v>92</v>
      </c>
      <c r="P49" s="173">
        <v>92</v>
      </c>
      <c r="Q49" s="173">
        <v>36</v>
      </c>
      <c r="R49" s="173">
        <v>36</v>
      </c>
      <c r="S49" s="173">
        <v>33</v>
      </c>
      <c r="T49" s="173"/>
      <c r="U49" s="173"/>
      <c r="V49" s="173"/>
      <c r="W49" s="173"/>
      <c r="X49" s="315"/>
      <c r="Y49" s="315"/>
      <c r="Z49" s="173">
        <v>12500</v>
      </c>
      <c r="AA49" s="750">
        <v>12500</v>
      </c>
      <c r="AB49" s="752"/>
    </row>
    <row r="50" spans="1:28" ht="21.75" customHeight="1" x14ac:dyDescent="0.25">
      <c r="A50" s="4" t="s">
        <v>549</v>
      </c>
      <c r="B50" s="5">
        <f t="shared" ref="B50:AB50" si="6">SUM(B51:B54)</f>
        <v>171</v>
      </c>
      <c r="C50" s="5">
        <f t="shared" si="6"/>
        <v>36</v>
      </c>
      <c r="D50" s="5">
        <f t="shared" si="6"/>
        <v>171</v>
      </c>
      <c r="E50" s="5">
        <f t="shared" si="6"/>
        <v>0</v>
      </c>
      <c r="F50" s="5">
        <f t="shared" si="6"/>
        <v>194</v>
      </c>
      <c r="G50" s="5">
        <f t="shared" si="6"/>
        <v>11</v>
      </c>
      <c r="H50" s="5">
        <f t="shared" si="6"/>
        <v>194</v>
      </c>
      <c r="I50" s="5">
        <f t="shared" si="6"/>
        <v>7</v>
      </c>
      <c r="J50" s="5">
        <f t="shared" si="6"/>
        <v>219</v>
      </c>
      <c r="K50" s="5">
        <f t="shared" si="6"/>
        <v>8</v>
      </c>
      <c r="L50" s="5">
        <f t="shared" si="6"/>
        <v>219</v>
      </c>
      <c r="M50" s="5">
        <f t="shared" si="6"/>
        <v>10</v>
      </c>
      <c r="N50" s="5">
        <f t="shared" si="6"/>
        <v>189</v>
      </c>
      <c r="O50" s="5">
        <f t="shared" si="6"/>
        <v>169</v>
      </c>
      <c r="P50" s="5">
        <f t="shared" si="6"/>
        <v>182</v>
      </c>
      <c r="Q50" s="5">
        <f t="shared" si="6"/>
        <v>19632</v>
      </c>
      <c r="R50" s="5">
        <f t="shared" si="6"/>
        <v>21853</v>
      </c>
      <c r="S50" s="5">
        <f t="shared" si="6"/>
        <v>0</v>
      </c>
      <c r="T50" s="5">
        <f t="shared" si="6"/>
        <v>35</v>
      </c>
      <c r="U50" s="5">
        <f t="shared" si="6"/>
        <v>32</v>
      </c>
      <c r="V50" s="5">
        <f t="shared" si="6"/>
        <v>76</v>
      </c>
      <c r="W50" s="5">
        <f t="shared" si="6"/>
        <v>0</v>
      </c>
      <c r="X50" s="84">
        <f t="shared" si="6"/>
        <v>0</v>
      </c>
      <c r="Y50" s="84">
        <f t="shared" si="6"/>
        <v>0</v>
      </c>
      <c r="Z50" s="5">
        <f t="shared" si="6"/>
        <v>0</v>
      </c>
      <c r="AA50" s="5">
        <f t="shared" si="6"/>
        <v>0</v>
      </c>
      <c r="AB50" s="7">
        <f t="shared" si="6"/>
        <v>0</v>
      </c>
    </row>
    <row r="51" spans="1:28" x14ac:dyDescent="0.25">
      <c r="A51" s="284" t="s">
        <v>20</v>
      </c>
      <c r="B51" s="200">
        <v>87</v>
      </c>
      <c r="C51" s="200"/>
      <c r="D51" s="200">
        <v>87</v>
      </c>
      <c r="E51" s="200"/>
      <c r="F51" s="200">
        <v>94</v>
      </c>
      <c r="G51" s="200"/>
      <c r="H51" s="200">
        <v>94</v>
      </c>
      <c r="I51" s="200"/>
      <c r="J51" s="200">
        <v>95</v>
      </c>
      <c r="K51" s="200"/>
      <c r="L51" s="200">
        <v>95</v>
      </c>
      <c r="M51" s="200"/>
      <c r="N51" s="200">
        <v>115</v>
      </c>
      <c r="O51" s="200">
        <v>115</v>
      </c>
      <c r="P51" s="200">
        <v>119</v>
      </c>
      <c r="Q51" s="200">
        <v>5406</v>
      </c>
      <c r="R51" s="811">
        <v>5406</v>
      </c>
      <c r="S51" s="818"/>
      <c r="T51" s="200"/>
      <c r="U51" s="200"/>
      <c r="V51" s="200"/>
      <c r="W51" s="200"/>
      <c r="X51" s="200"/>
      <c r="Y51" s="200"/>
      <c r="Z51" s="200"/>
      <c r="AA51" s="200"/>
      <c r="AB51" s="285"/>
    </row>
    <row r="52" spans="1:28" x14ac:dyDescent="0.25">
      <c r="A52" s="169" t="s">
        <v>30</v>
      </c>
      <c r="B52" s="173">
        <v>22</v>
      </c>
      <c r="C52" s="173"/>
      <c r="D52" s="173">
        <v>22</v>
      </c>
      <c r="E52" s="173"/>
      <c r="F52" s="173">
        <v>22</v>
      </c>
      <c r="G52" s="173"/>
      <c r="H52" s="173">
        <v>22</v>
      </c>
      <c r="I52" s="173"/>
      <c r="J52" s="173">
        <v>27</v>
      </c>
      <c r="K52" s="173"/>
      <c r="L52" s="173">
        <v>27</v>
      </c>
      <c r="M52" s="173"/>
      <c r="N52" s="173">
        <v>21</v>
      </c>
      <c r="O52" s="173">
        <v>21</v>
      </c>
      <c r="P52" s="173">
        <v>26</v>
      </c>
      <c r="Q52" s="173">
        <v>1447</v>
      </c>
      <c r="R52" s="750">
        <v>1447</v>
      </c>
      <c r="S52" s="825"/>
      <c r="T52" s="173"/>
      <c r="U52" s="173"/>
      <c r="V52" s="173"/>
      <c r="W52" s="173"/>
      <c r="X52" s="173"/>
      <c r="Y52" s="173"/>
      <c r="Z52" s="173"/>
      <c r="AA52" s="173"/>
      <c r="AB52" s="312"/>
    </row>
    <row r="53" spans="1:28" x14ac:dyDescent="0.25">
      <c r="A53" s="169" t="s">
        <v>34</v>
      </c>
      <c r="B53" s="173">
        <v>9</v>
      </c>
      <c r="C53" s="173"/>
      <c r="D53" s="173">
        <v>9</v>
      </c>
      <c r="E53" s="173"/>
      <c r="F53" s="173">
        <v>14</v>
      </c>
      <c r="G53" s="173"/>
      <c r="H53" s="173">
        <v>14</v>
      </c>
      <c r="I53" s="173"/>
      <c r="J53" s="173">
        <v>21</v>
      </c>
      <c r="K53" s="173"/>
      <c r="L53" s="173">
        <v>21</v>
      </c>
      <c r="M53" s="173"/>
      <c r="N53" s="173">
        <v>8</v>
      </c>
      <c r="O53" s="173">
        <v>13</v>
      </c>
      <c r="P53" s="173">
        <v>20</v>
      </c>
      <c r="Q53" s="173">
        <v>4007</v>
      </c>
      <c r="R53" s="750">
        <v>6228</v>
      </c>
      <c r="S53" s="825"/>
      <c r="T53" s="173"/>
      <c r="U53" s="173"/>
      <c r="V53" s="173"/>
      <c r="W53" s="173"/>
      <c r="X53" s="173"/>
      <c r="Y53" s="173"/>
      <c r="Z53" s="173"/>
      <c r="AA53" s="173"/>
      <c r="AB53" s="312"/>
    </row>
    <row r="54" spans="1:28" ht="16.5" thickBot="1" x14ac:dyDescent="0.3">
      <c r="A54" s="177" t="s">
        <v>36</v>
      </c>
      <c r="B54" s="178">
        <v>53</v>
      </c>
      <c r="C54" s="178">
        <v>36</v>
      </c>
      <c r="D54" s="178">
        <v>53</v>
      </c>
      <c r="E54" s="178"/>
      <c r="F54" s="178">
        <v>64</v>
      </c>
      <c r="G54" s="178">
        <v>11</v>
      </c>
      <c r="H54" s="178">
        <v>64</v>
      </c>
      <c r="I54" s="178">
        <v>7</v>
      </c>
      <c r="J54" s="178">
        <v>76</v>
      </c>
      <c r="K54" s="178">
        <v>8</v>
      </c>
      <c r="L54" s="178">
        <v>76</v>
      </c>
      <c r="M54" s="178">
        <v>10</v>
      </c>
      <c r="N54" s="178">
        <v>45</v>
      </c>
      <c r="O54" s="178">
        <v>20</v>
      </c>
      <c r="P54" s="178">
        <v>17</v>
      </c>
      <c r="Q54" s="178">
        <v>8772</v>
      </c>
      <c r="R54" s="823">
        <v>8772</v>
      </c>
      <c r="S54" s="824"/>
      <c r="T54" s="178">
        <v>35</v>
      </c>
      <c r="U54" s="178">
        <v>32</v>
      </c>
      <c r="V54" s="178">
        <v>76</v>
      </c>
      <c r="W54" s="178"/>
      <c r="X54" s="178"/>
      <c r="Y54" s="178"/>
      <c r="Z54" s="178"/>
      <c r="AA54" s="178"/>
      <c r="AB54" s="316"/>
    </row>
    <row r="55" spans="1:28" ht="22.5" customHeight="1" x14ac:dyDescent="0.25">
      <c r="A55" s="5" t="s">
        <v>542</v>
      </c>
      <c r="B55" s="5">
        <f>SUM(B56:B59)</f>
        <v>419</v>
      </c>
      <c r="C55" s="5">
        <f t="shared" ref="C55:P55" si="7">SUM(C56:C59)</f>
        <v>0</v>
      </c>
      <c r="D55" s="5">
        <f t="shared" si="7"/>
        <v>419</v>
      </c>
      <c r="E55" s="5">
        <f t="shared" si="7"/>
        <v>97</v>
      </c>
      <c r="F55" s="5">
        <f t="shared" si="7"/>
        <v>394</v>
      </c>
      <c r="G55" s="5">
        <f t="shared" si="7"/>
        <v>0</v>
      </c>
      <c r="H55" s="5">
        <f t="shared" si="7"/>
        <v>394</v>
      </c>
      <c r="I55" s="5">
        <f t="shared" si="7"/>
        <v>87</v>
      </c>
      <c r="J55" s="5">
        <f t="shared" si="7"/>
        <v>412</v>
      </c>
      <c r="K55" s="5">
        <f t="shared" si="7"/>
        <v>0</v>
      </c>
      <c r="L55" s="5">
        <f t="shared" si="7"/>
        <v>412</v>
      </c>
      <c r="M55" s="5">
        <f t="shared" si="7"/>
        <v>62</v>
      </c>
      <c r="N55" s="5">
        <f t="shared" si="7"/>
        <v>1424</v>
      </c>
      <c r="O55" s="5">
        <f t="shared" si="7"/>
        <v>1385</v>
      </c>
      <c r="P55" s="5">
        <f t="shared" si="7"/>
        <v>203</v>
      </c>
      <c r="Q55" s="5">
        <f t="shared" ref="Q55:AB55" si="8">SUM(Q56:Q59)</f>
        <v>0</v>
      </c>
      <c r="R55" s="5">
        <f t="shared" si="8"/>
        <v>0</v>
      </c>
      <c r="S55" s="5">
        <f t="shared" si="8"/>
        <v>0</v>
      </c>
      <c r="T55" s="5">
        <f t="shared" si="8"/>
        <v>4255</v>
      </c>
      <c r="U55" s="5">
        <f t="shared" si="8"/>
        <v>4255</v>
      </c>
      <c r="V55" s="5">
        <f t="shared" si="8"/>
        <v>0</v>
      </c>
      <c r="W55" s="5">
        <f t="shared" si="8"/>
        <v>4100</v>
      </c>
      <c r="X55" s="5">
        <f t="shared" si="8"/>
        <v>4100</v>
      </c>
      <c r="Y55" s="5">
        <f t="shared" si="8"/>
        <v>0</v>
      </c>
      <c r="Z55" s="5">
        <f t="shared" si="8"/>
        <v>5393</v>
      </c>
      <c r="AA55" s="5">
        <f t="shared" si="8"/>
        <v>5393</v>
      </c>
      <c r="AB55" s="5">
        <f t="shared" si="8"/>
        <v>0</v>
      </c>
    </row>
    <row r="56" spans="1:28" s="85" customFormat="1" x14ac:dyDescent="0.25">
      <c r="A56" s="169" t="s">
        <v>51</v>
      </c>
      <c r="B56" s="173">
        <v>129</v>
      </c>
      <c r="C56" s="173"/>
      <c r="D56" s="173">
        <v>129</v>
      </c>
      <c r="E56" s="173">
        <v>40</v>
      </c>
      <c r="F56" s="173">
        <v>119</v>
      </c>
      <c r="G56" s="173"/>
      <c r="H56" s="173">
        <v>119</v>
      </c>
      <c r="I56" s="173">
        <v>40</v>
      </c>
      <c r="J56" s="173">
        <v>132</v>
      </c>
      <c r="K56" s="173"/>
      <c r="L56" s="173">
        <v>132</v>
      </c>
      <c r="M56" s="173">
        <v>40</v>
      </c>
      <c r="N56" s="173">
        <v>114</v>
      </c>
      <c r="O56" s="173">
        <v>99</v>
      </c>
      <c r="P56" s="173">
        <v>167</v>
      </c>
      <c r="Q56" s="173"/>
      <c r="R56" s="173"/>
      <c r="S56" s="173"/>
      <c r="T56" s="173">
        <v>4255</v>
      </c>
      <c r="U56" s="173">
        <v>4255</v>
      </c>
      <c r="V56" s="173"/>
      <c r="W56" s="173"/>
      <c r="X56" s="173"/>
      <c r="Y56" s="173"/>
      <c r="Z56" s="173">
        <v>4143</v>
      </c>
      <c r="AA56" s="173">
        <v>4143</v>
      </c>
      <c r="AB56" s="312"/>
    </row>
    <row r="57" spans="1:28" x14ac:dyDescent="0.25">
      <c r="A57" s="169" t="s">
        <v>53</v>
      </c>
      <c r="B57" s="173">
        <v>86</v>
      </c>
      <c r="C57" s="173"/>
      <c r="D57" s="173">
        <v>86</v>
      </c>
      <c r="E57" s="173"/>
      <c r="F57" s="173">
        <v>86</v>
      </c>
      <c r="G57" s="173"/>
      <c r="H57" s="173">
        <v>86</v>
      </c>
      <c r="I57" s="173"/>
      <c r="J57" s="173">
        <v>86</v>
      </c>
      <c r="K57" s="173"/>
      <c r="L57" s="173">
        <v>86</v>
      </c>
      <c r="M57" s="173"/>
      <c r="N57" s="173">
        <v>60</v>
      </c>
      <c r="O57" s="173">
        <v>36</v>
      </c>
      <c r="P57" s="173">
        <v>36</v>
      </c>
      <c r="Q57" s="173"/>
      <c r="R57" s="173"/>
      <c r="S57" s="173"/>
      <c r="T57" s="173"/>
      <c r="U57" s="173"/>
      <c r="V57" s="173"/>
      <c r="W57" s="173">
        <v>4100</v>
      </c>
      <c r="X57" s="750">
        <v>4100</v>
      </c>
      <c r="Y57" s="825"/>
      <c r="Z57" s="173"/>
      <c r="AA57" s="173"/>
      <c r="AB57" s="312"/>
    </row>
    <row r="58" spans="1:28" s="85" customFormat="1" x14ac:dyDescent="0.25">
      <c r="A58" s="169" t="s">
        <v>207</v>
      </c>
      <c r="B58" s="173">
        <v>25</v>
      </c>
      <c r="C58" s="173"/>
      <c r="D58" s="173">
        <v>25</v>
      </c>
      <c r="E58" s="173">
        <v>12</v>
      </c>
      <c r="F58" s="173">
        <v>25</v>
      </c>
      <c r="G58" s="173"/>
      <c r="H58" s="173">
        <v>25</v>
      </c>
      <c r="I58" s="173">
        <v>12</v>
      </c>
      <c r="J58" s="173">
        <v>25</v>
      </c>
      <c r="K58" s="173"/>
      <c r="L58" s="173">
        <v>25</v>
      </c>
      <c r="M58" s="173">
        <v>12</v>
      </c>
      <c r="N58" s="173">
        <v>1250</v>
      </c>
      <c r="O58" s="173">
        <v>1250</v>
      </c>
      <c r="P58" s="173"/>
      <c r="Q58" s="173"/>
      <c r="R58" s="173"/>
      <c r="S58" s="173"/>
      <c r="T58" s="173"/>
      <c r="U58" s="173"/>
      <c r="V58" s="173"/>
      <c r="W58" s="173"/>
      <c r="X58" s="173"/>
      <c r="Y58" s="173"/>
      <c r="Z58" s="173">
        <v>1250</v>
      </c>
      <c r="AA58" s="173">
        <v>1250</v>
      </c>
      <c r="AB58" s="312"/>
    </row>
    <row r="59" spans="1:28" s="85" customFormat="1" ht="16.5" thickBot="1" x14ac:dyDescent="0.3">
      <c r="A59" s="177" t="s">
        <v>58</v>
      </c>
      <c r="B59" s="178">
        <v>179</v>
      </c>
      <c r="C59" s="178"/>
      <c r="D59" s="178">
        <v>179</v>
      </c>
      <c r="E59" s="178">
        <v>45</v>
      </c>
      <c r="F59" s="178">
        <v>164</v>
      </c>
      <c r="G59" s="178"/>
      <c r="H59" s="178">
        <v>164</v>
      </c>
      <c r="I59" s="178">
        <v>35</v>
      </c>
      <c r="J59" s="178">
        <v>169</v>
      </c>
      <c r="K59" s="178"/>
      <c r="L59" s="178">
        <v>169</v>
      </c>
      <c r="M59" s="178">
        <v>10</v>
      </c>
      <c r="N59" s="178"/>
      <c r="O59" s="178"/>
      <c r="P59" s="178"/>
      <c r="Q59" s="178"/>
      <c r="R59" s="178"/>
      <c r="S59" s="178"/>
      <c r="T59" s="178"/>
      <c r="U59" s="178"/>
      <c r="V59" s="178"/>
      <c r="W59" s="178"/>
      <c r="X59" s="178"/>
      <c r="Y59" s="178"/>
      <c r="Z59" s="178"/>
      <c r="AA59" s="178"/>
      <c r="AB59" s="316"/>
    </row>
    <row r="60" spans="1:28" ht="27" customHeight="1" x14ac:dyDescent="0.25">
      <c r="A60" s="53" t="s">
        <v>543</v>
      </c>
      <c r="B60" s="5">
        <f t="shared" ref="B60:AB60" si="9">SUM(B61:B66)</f>
        <v>3554</v>
      </c>
      <c r="C60" s="5">
        <f t="shared" si="9"/>
        <v>840</v>
      </c>
      <c r="D60" s="5">
        <f t="shared" si="9"/>
        <v>6112</v>
      </c>
      <c r="E60" s="5">
        <f t="shared" si="9"/>
        <v>109</v>
      </c>
      <c r="F60" s="5">
        <f t="shared" si="9"/>
        <v>3559</v>
      </c>
      <c r="G60" s="5">
        <f t="shared" si="9"/>
        <v>840</v>
      </c>
      <c r="H60" s="5">
        <f t="shared" si="9"/>
        <v>6016</v>
      </c>
      <c r="I60" s="5">
        <f t="shared" si="9"/>
        <v>109</v>
      </c>
      <c r="J60" s="5">
        <f t="shared" si="9"/>
        <v>480</v>
      </c>
      <c r="K60" s="5">
        <f t="shared" si="9"/>
        <v>40</v>
      </c>
      <c r="L60" s="5">
        <f t="shared" si="9"/>
        <v>517</v>
      </c>
      <c r="M60" s="5">
        <f t="shared" si="9"/>
        <v>109</v>
      </c>
      <c r="N60" s="5">
        <f t="shared" si="9"/>
        <v>472</v>
      </c>
      <c r="O60" s="5">
        <f t="shared" si="9"/>
        <v>5573</v>
      </c>
      <c r="P60" s="5">
        <f t="shared" si="9"/>
        <v>266</v>
      </c>
      <c r="Q60" s="5">
        <f t="shared" si="9"/>
        <v>124</v>
      </c>
      <c r="R60" s="5">
        <f t="shared" si="9"/>
        <v>124</v>
      </c>
      <c r="S60" s="5">
        <f t="shared" si="9"/>
        <v>125</v>
      </c>
      <c r="T60" s="5">
        <f t="shared" si="9"/>
        <v>1911</v>
      </c>
      <c r="U60" s="5">
        <f t="shared" si="9"/>
        <v>1911</v>
      </c>
      <c r="V60" s="5">
        <f t="shared" si="9"/>
        <v>11</v>
      </c>
      <c r="W60" s="5">
        <f t="shared" si="9"/>
        <v>224</v>
      </c>
      <c r="X60" s="5">
        <f t="shared" si="9"/>
        <v>301</v>
      </c>
      <c r="Y60" s="5">
        <f t="shared" si="9"/>
        <v>22</v>
      </c>
      <c r="Z60" s="5">
        <f t="shared" si="9"/>
        <v>2221</v>
      </c>
      <c r="AA60" s="5">
        <f t="shared" si="9"/>
        <v>7021</v>
      </c>
      <c r="AB60" s="5">
        <f t="shared" si="9"/>
        <v>75</v>
      </c>
    </row>
    <row r="61" spans="1:28" ht="31.5" x14ac:dyDescent="0.25">
      <c r="A61" s="173" t="s">
        <v>59</v>
      </c>
      <c r="B61" s="173" t="s">
        <v>1165</v>
      </c>
      <c r="C61" s="173"/>
      <c r="D61" s="173" t="s">
        <v>1166</v>
      </c>
      <c r="E61" s="173"/>
      <c r="F61" s="173" t="s">
        <v>1167</v>
      </c>
      <c r="G61" s="173"/>
      <c r="H61" s="173" t="s">
        <v>1168</v>
      </c>
      <c r="I61" s="173"/>
      <c r="J61" s="173">
        <v>70</v>
      </c>
      <c r="K61" s="173"/>
      <c r="L61" s="173">
        <v>70</v>
      </c>
      <c r="M61" s="173">
        <v>0</v>
      </c>
      <c r="N61" s="173" t="s">
        <v>1169</v>
      </c>
      <c r="O61" s="173" t="s">
        <v>1169</v>
      </c>
      <c r="P61" s="173">
        <v>68</v>
      </c>
      <c r="Q61" s="173"/>
      <c r="R61" s="173"/>
      <c r="S61" s="173"/>
      <c r="T61" s="173"/>
      <c r="U61" s="173"/>
      <c r="V61" s="173"/>
      <c r="W61" s="173">
        <v>94</v>
      </c>
      <c r="X61" s="173">
        <v>71</v>
      </c>
      <c r="Y61" s="173">
        <v>2</v>
      </c>
      <c r="Z61" s="173" t="s">
        <v>1170</v>
      </c>
      <c r="AA61" s="826" t="s">
        <v>1170</v>
      </c>
      <c r="AB61" s="826"/>
    </row>
    <row r="62" spans="1:28" s="85" customFormat="1" x14ac:dyDescent="0.25">
      <c r="A62" s="173" t="s">
        <v>60</v>
      </c>
      <c r="B62" s="173">
        <v>91</v>
      </c>
      <c r="C62" s="173"/>
      <c r="D62" s="173">
        <v>91</v>
      </c>
      <c r="E62" s="173"/>
      <c r="F62" s="173">
        <v>95</v>
      </c>
      <c r="G62" s="173"/>
      <c r="H62" s="173">
        <v>95</v>
      </c>
      <c r="I62" s="173"/>
      <c r="J62" s="173">
        <v>41</v>
      </c>
      <c r="K62" s="173"/>
      <c r="L62" s="173">
        <v>41</v>
      </c>
      <c r="M62" s="173"/>
      <c r="N62" s="173"/>
      <c r="O62" s="173"/>
      <c r="P62" s="173"/>
      <c r="Q62" s="173"/>
      <c r="R62" s="173"/>
      <c r="S62" s="173"/>
      <c r="T62" s="173"/>
      <c r="U62" s="173"/>
      <c r="V62" s="173"/>
      <c r="W62" s="173"/>
      <c r="X62" s="173"/>
      <c r="Y62" s="173"/>
      <c r="Z62" s="173"/>
      <c r="AA62" s="173"/>
      <c r="AB62" s="173"/>
    </row>
    <row r="63" spans="1:28" x14ac:dyDescent="0.25">
      <c r="A63" s="173" t="s">
        <v>61</v>
      </c>
      <c r="B63" s="173">
        <v>3349</v>
      </c>
      <c r="C63" s="173">
        <v>500</v>
      </c>
      <c r="D63" s="173">
        <v>49</v>
      </c>
      <c r="E63" s="173"/>
      <c r="F63" s="173">
        <v>3349</v>
      </c>
      <c r="G63" s="173">
        <v>500</v>
      </c>
      <c r="H63" s="173">
        <v>49</v>
      </c>
      <c r="I63" s="173"/>
      <c r="J63" s="173">
        <v>49</v>
      </c>
      <c r="K63" s="173"/>
      <c r="L63" s="173">
        <v>49</v>
      </c>
      <c r="M63" s="173"/>
      <c r="N63" s="173">
        <v>48</v>
      </c>
      <c r="O63" s="173">
        <v>48</v>
      </c>
      <c r="P63" s="173">
        <v>48</v>
      </c>
      <c r="Q63" s="173"/>
      <c r="R63" s="173"/>
      <c r="S63" s="173"/>
      <c r="T63" s="173">
        <v>1901</v>
      </c>
      <c r="U63" s="173">
        <v>1901</v>
      </c>
      <c r="V63" s="173">
        <v>1</v>
      </c>
      <c r="W63" s="173"/>
      <c r="X63" s="173"/>
      <c r="Y63" s="173"/>
      <c r="Z63" s="173">
        <v>1901</v>
      </c>
      <c r="AA63" s="173">
        <v>1901</v>
      </c>
      <c r="AB63" s="173"/>
    </row>
    <row r="64" spans="1:28" x14ac:dyDescent="0.25">
      <c r="A64" s="121" t="s">
        <v>63</v>
      </c>
      <c r="B64" s="121">
        <v>67</v>
      </c>
      <c r="C64" s="121">
        <v>40</v>
      </c>
      <c r="D64" s="121">
        <v>91</v>
      </c>
      <c r="E64" s="121">
        <v>0</v>
      </c>
      <c r="F64" s="121">
        <v>67</v>
      </c>
      <c r="G64" s="121">
        <v>40</v>
      </c>
      <c r="H64" s="121">
        <v>90</v>
      </c>
      <c r="I64" s="121">
        <v>0</v>
      </c>
      <c r="J64" s="121">
        <v>39</v>
      </c>
      <c r="K64" s="121">
        <v>40</v>
      </c>
      <c r="L64" s="121">
        <v>76</v>
      </c>
      <c r="M64" s="121">
        <v>0</v>
      </c>
      <c r="N64" s="121">
        <v>77</v>
      </c>
      <c r="O64" s="121">
        <v>77</v>
      </c>
      <c r="P64" s="121">
        <v>49</v>
      </c>
      <c r="Q64" s="121"/>
      <c r="R64" s="121"/>
      <c r="S64" s="121"/>
      <c r="T64" s="121">
        <v>10</v>
      </c>
      <c r="U64" s="121">
        <v>10</v>
      </c>
      <c r="V64" s="121">
        <v>10</v>
      </c>
      <c r="W64" s="121">
        <v>20</v>
      </c>
      <c r="X64" s="121">
        <v>20</v>
      </c>
      <c r="Y64" s="121">
        <v>20</v>
      </c>
      <c r="Z64" s="121">
        <v>20</v>
      </c>
      <c r="AA64" s="121">
        <v>20</v>
      </c>
      <c r="AB64" s="121">
        <v>20</v>
      </c>
    </row>
    <row r="65" spans="1:28" ht="33" customHeight="1" x14ac:dyDescent="0.25">
      <c r="A65" s="173" t="s">
        <v>62</v>
      </c>
      <c r="B65" s="173" t="s">
        <v>1194</v>
      </c>
      <c r="C65" s="173">
        <v>300</v>
      </c>
      <c r="D65" s="173">
        <v>5834</v>
      </c>
      <c r="E65" s="173"/>
      <c r="F65" s="173" t="s">
        <v>1195</v>
      </c>
      <c r="G65" s="173">
        <v>300</v>
      </c>
      <c r="H65" s="173">
        <v>5734</v>
      </c>
      <c r="I65" s="173"/>
      <c r="J65" s="173">
        <v>235</v>
      </c>
      <c r="K65" s="173"/>
      <c r="L65" s="173">
        <v>235</v>
      </c>
      <c r="M65" s="173"/>
      <c r="N65" s="173">
        <v>300</v>
      </c>
      <c r="O65" s="173">
        <v>5400</v>
      </c>
      <c r="P65" s="173">
        <v>55</v>
      </c>
      <c r="Q65" s="173">
        <v>124</v>
      </c>
      <c r="R65" s="173">
        <v>124</v>
      </c>
      <c r="S65" s="173">
        <v>125</v>
      </c>
      <c r="T65" s="173"/>
      <c r="U65" s="173"/>
      <c r="V65" s="173"/>
      <c r="W65" s="173">
        <v>110</v>
      </c>
      <c r="X65" s="173">
        <v>210</v>
      </c>
      <c r="Y65" s="173"/>
      <c r="Z65" s="173">
        <v>300</v>
      </c>
      <c r="AA65" s="173">
        <v>5100</v>
      </c>
      <c r="AB65" s="173">
        <v>55</v>
      </c>
    </row>
    <row r="66" spans="1:28" x14ac:dyDescent="0.25">
      <c r="A66" s="173" t="s">
        <v>83</v>
      </c>
      <c r="B66" s="173">
        <v>47</v>
      </c>
      <c r="C66" s="173">
        <v>0</v>
      </c>
      <c r="D66" s="173">
        <v>47</v>
      </c>
      <c r="E66" s="173">
        <v>109</v>
      </c>
      <c r="F66" s="173">
        <v>48</v>
      </c>
      <c r="G66" s="173">
        <v>0</v>
      </c>
      <c r="H66" s="173">
        <v>48</v>
      </c>
      <c r="I66" s="173">
        <v>109</v>
      </c>
      <c r="J66" s="173">
        <v>46</v>
      </c>
      <c r="K66" s="173">
        <v>0</v>
      </c>
      <c r="L66" s="173">
        <v>46</v>
      </c>
      <c r="M66" s="173">
        <v>109</v>
      </c>
      <c r="N66" s="173">
        <v>47</v>
      </c>
      <c r="O66" s="173">
        <v>48</v>
      </c>
      <c r="P66" s="173">
        <v>46</v>
      </c>
      <c r="Q66" s="173"/>
      <c r="R66" s="173"/>
      <c r="S66" s="173"/>
      <c r="T66" s="173"/>
      <c r="U66" s="173"/>
      <c r="V66" s="173"/>
      <c r="W66" s="173"/>
      <c r="X66" s="173"/>
      <c r="Y66" s="173"/>
      <c r="Z66" s="173"/>
      <c r="AA66" s="173"/>
      <c r="AB66" s="173"/>
    </row>
    <row r="67" spans="1:28" ht="23.25" customHeight="1" x14ac:dyDescent="0.25">
      <c r="A67" s="26" t="s">
        <v>544</v>
      </c>
      <c r="B67" s="84">
        <f t="shared" ref="B67:AB67" si="10">SUM(B68:B75)</f>
        <v>13433</v>
      </c>
      <c r="C67" s="84">
        <f t="shared" si="10"/>
        <v>0</v>
      </c>
      <c r="D67" s="84">
        <f t="shared" si="10"/>
        <v>10390</v>
      </c>
      <c r="E67" s="84">
        <f t="shared" si="10"/>
        <v>381</v>
      </c>
      <c r="F67" s="84">
        <f t="shared" si="10"/>
        <v>13452</v>
      </c>
      <c r="G67" s="84">
        <f t="shared" si="10"/>
        <v>0</v>
      </c>
      <c r="H67" s="84">
        <f t="shared" si="10"/>
        <v>10409</v>
      </c>
      <c r="I67" s="84">
        <f t="shared" si="10"/>
        <v>381</v>
      </c>
      <c r="J67" s="84">
        <f t="shared" si="10"/>
        <v>1269</v>
      </c>
      <c r="K67" s="84">
        <f t="shared" si="10"/>
        <v>0</v>
      </c>
      <c r="L67" s="84">
        <f t="shared" si="10"/>
        <v>1266</v>
      </c>
      <c r="M67" s="84">
        <f t="shared" si="10"/>
        <v>381</v>
      </c>
      <c r="N67" s="84">
        <f t="shared" si="10"/>
        <v>12130</v>
      </c>
      <c r="O67" s="84">
        <f t="shared" si="10"/>
        <v>12144</v>
      </c>
      <c r="P67" s="84">
        <f t="shared" si="10"/>
        <v>970</v>
      </c>
      <c r="Q67" s="84">
        <f t="shared" si="10"/>
        <v>0</v>
      </c>
      <c r="R67" s="84">
        <f t="shared" si="10"/>
        <v>0</v>
      </c>
      <c r="S67" s="84">
        <f t="shared" si="10"/>
        <v>0</v>
      </c>
      <c r="T67" s="84">
        <f t="shared" si="10"/>
        <v>40</v>
      </c>
      <c r="U67" s="84">
        <f t="shared" si="10"/>
        <v>0</v>
      </c>
      <c r="V67" s="84">
        <f t="shared" si="10"/>
        <v>0</v>
      </c>
      <c r="W67" s="84">
        <f t="shared" si="10"/>
        <v>3305</v>
      </c>
      <c r="X67" s="84">
        <f t="shared" si="10"/>
        <v>3305</v>
      </c>
      <c r="Y67" s="84">
        <f t="shared" si="10"/>
        <v>273</v>
      </c>
      <c r="Z67" s="84">
        <f t="shared" si="10"/>
        <v>4000</v>
      </c>
      <c r="AA67" s="84">
        <f t="shared" si="10"/>
        <v>4000</v>
      </c>
      <c r="AB67" s="84">
        <f t="shared" si="10"/>
        <v>0</v>
      </c>
    </row>
    <row r="68" spans="1:28" s="80" customFormat="1" x14ac:dyDescent="0.25">
      <c r="A68" s="284" t="s">
        <v>65</v>
      </c>
      <c r="B68" s="121">
        <v>84</v>
      </c>
      <c r="C68" s="121"/>
      <c r="D68" s="121">
        <v>81</v>
      </c>
      <c r="E68" s="121"/>
      <c r="F68" s="121">
        <v>84</v>
      </c>
      <c r="G68" s="121"/>
      <c r="H68" s="121">
        <v>81</v>
      </c>
      <c r="I68" s="121"/>
      <c r="J68" s="121">
        <v>84</v>
      </c>
      <c r="K68" s="121"/>
      <c r="L68" s="121">
        <v>81</v>
      </c>
      <c r="M68" s="121"/>
      <c r="N68" s="121">
        <v>59</v>
      </c>
      <c r="O68" s="121">
        <v>59</v>
      </c>
      <c r="P68" s="121">
        <v>59</v>
      </c>
      <c r="Q68" s="121"/>
      <c r="R68" s="121"/>
      <c r="S68" s="121"/>
      <c r="T68" s="121"/>
      <c r="U68" s="121"/>
      <c r="V68" s="121"/>
      <c r="W68" s="121">
        <v>25</v>
      </c>
      <c r="X68" s="121">
        <v>25</v>
      </c>
      <c r="Y68" s="121">
        <v>25</v>
      </c>
      <c r="Z68" s="121"/>
      <c r="AA68" s="121"/>
      <c r="AB68" s="142"/>
    </row>
    <row r="69" spans="1:28" x14ac:dyDescent="0.25">
      <c r="A69" s="629" t="s">
        <v>1300</v>
      </c>
      <c r="B69" s="550">
        <v>100</v>
      </c>
      <c r="C69" s="550"/>
      <c r="D69" s="550">
        <v>100</v>
      </c>
      <c r="E69" s="550">
        <v>40</v>
      </c>
      <c r="F69" s="550">
        <v>100</v>
      </c>
      <c r="G69" s="550"/>
      <c r="H69" s="550">
        <v>100</v>
      </c>
      <c r="I69" s="550">
        <v>40</v>
      </c>
      <c r="J69" s="550">
        <v>100</v>
      </c>
      <c r="K69" s="550"/>
      <c r="L69" s="550">
        <v>100</v>
      </c>
      <c r="M69" s="550">
        <v>40</v>
      </c>
      <c r="N69" s="550">
        <v>100</v>
      </c>
      <c r="O69" s="550">
        <v>100</v>
      </c>
      <c r="P69" s="550">
        <v>100</v>
      </c>
      <c r="Q69" s="550">
        <v>0</v>
      </c>
      <c r="R69" s="550">
        <v>0</v>
      </c>
      <c r="S69" s="550">
        <v>0</v>
      </c>
      <c r="T69" s="550">
        <v>0</v>
      </c>
      <c r="U69" s="550">
        <v>0</v>
      </c>
      <c r="V69" s="550">
        <v>0</v>
      </c>
      <c r="W69" s="550">
        <v>0</v>
      </c>
      <c r="X69" s="550">
        <v>0</v>
      </c>
      <c r="Y69" s="550">
        <v>0</v>
      </c>
      <c r="Z69" s="550">
        <v>0</v>
      </c>
      <c r="AA69" s="550">
        <v>0</v>
      </c>
      <c r="AB69" s="602">
        <v>0</v>
      </c>
    </row>
    <row r="70" spans="1:28" x14ac:dyDescent="0.25">
      <c r="A70" s="284" t="s">
        <v>67</v>
      </c>
      <c r="B70" s="121">
        <v>58</v>
      </c>
      <c r="C70" s="121"/>
      <c r="D70" s="121">
        <v>58</v>
      </c>
      <c r="E70" s="121">
        <v>10</v>
      </c>
      <c r="F70" s="121">
        <v>63</v>
      </c>
      <c r="G70" s="121"/>
      <c r="H70" s="121">
        <v>63</v>
      </c>
      <c r="I70" s="121">
        <v>10</v>
      </c>
      <c r="J70" s="121">
        <v>54</v>
      </c>
      <c r="K70" s="121"/>
      <c r="L70" s="121">
        <v>54</v>
      </c>
      <c r="M70" s="121">
        <v>10</v>
      </c>
      <c r="N70" s="121">
        <v>48</v>
      </c>
      <c r="O70" s="121">
        <v>48</v>
      </c>
      <c r="P70" s="121">
        <v>48</v>
      </c>
      <c r="Q70" s="121"/>
      <c r="R70" s="121"/>
      <c r="S70" s="121"/>
      <c r="T70" s="121"/>
      <c r="U70" s="121"/>
      <c r="V70" s="121"/>
      <c r="W70" s="121">
        <v>12</v>
      </c>
      <c r="X70" s="121">
        <v>12</v>
      </c>
      <c r="Y70" s="121">
        <v>12</v>
      </c>
      <c r="Z70" s="121"/>
      <c r="AA70" s="121"/>
      <c r="AB70" s="142"/>
    </row>
    <row r="71" spans="1:28" x14ac:dyDescent="0.25">
      <c r="A71" s="284" t="s">
        <v>68</v>
      </c>
      <c r="B71" s="173">
        <v>2083</v>
      </c>
      <c r="C71" s="173">
        <v>0</v>
      </c>
      <c r="D71" s="173">
        <v>2073</v>
      </c>
      <c r="E71" s="173">
        <v>7</v>
      </c>
      <c r="F71" s="173">
        <v>2083</v>
      </c>
      <c r="G71" s="173">
        <v>0</v>
      </c>
      <c r="H71" s="173">
        <v>2073</v>
      </c>
      <c r="I71" s="173">
        <v>7</v>
      </c>
      <c r="J71" s="173">
        <v>83</v>
      </c>
      <c r="K71" s="173">
        <v>0</v>
      </c>
      <c r="L71" s="173">
        <v>83</v>
      </c>
      <c r="M71" s="173">
        <v>7</v>
      </c>
      <c r="N71" s="173">
        <v>1083</v>
      </c>
      <c r="O71" s="173">
        <v>1083</v>
      </c>
      <c r="P71" s="173">
        <v>83</v>
      </c>
      <c r="Q71" s="173">
        <v>0</v>
      </c>
      <c r="R71" s="173">
        <v>0</v>
      </c>
      <c r="S71" s="173">
        <v>0</v>
      </c>
      <c r="T71" s="173">
        <v>0</v>
      </c>
      <c r="U71" s="173">
        <v>0</v>
      </c>
      <c r="V71" s="173">
        <v>0</v>
      </c>
      <c r="W71" s="173">
        <v>0</v>
      </c>
      <c r="X71" s="173">
        <v>0</v>
      </c>
      <c r="Y71" s="173">
        <v>0</v>
      </c>
      <c r="Z71" s="173">
        <v>1000</v>
      </c>
      <c r="AA71" s="173">
        <v>1000</v>
      </c>
      <c r="AB71" s="312">
        <v>0</v>
      </c>
    </row>
    <row r="72" spans="1:28" x14ac:dyDescent="0.25">
      <c r="A72" s="284" t="s">
        <v>69</v>
      </c>
      <c r="B72" s="173">
        <v>122</v>
      </c>
      <c r="C72" s="173">
        <v>0</v>
      </c>
      <c r="D72" s="173">
        <v>122</v>
      </c>
      <c r="E72" s="173"/>
      <c r="F72" s="173">
        <v>122</v>
      </c>
      <c r="G72" s="173">
        <v>0</v>
      </c>
      <c r="H72" s="173">
        <v>122</v>
      </c>
      <c r="I72" s="173"/>
      <c r="J72" s="173">
        <v>122</v>
      </c>
      <c r="K72" s="173">
        <v>0</v>
      </c>
      <c r="L72" s="173">
        <v>122</v>
      </c>
      <c r="M72" s="173"/>
      <c r="N72" s="173">
        <v>90</v>
      </c>
      <c r="O72" s="173">
        <v>90</v>
      </c>
      <c r="P72" s="173">
        <v>90</v>
      </c>
      <c r="Q72" s="173"/>
      <c r="R72" s="173"/>
      <c r="S72" s="173"/>
      <c r="T72" s="173"/>
      <c r="U72" s="173"/>
      <c r="V72" s="173"/>
      <c r="W72" s="173">
        <v>3032</v>
      </c>
      <c r="X72" s="173">
        <v>3032</v>
      </c>
      <c r="Y72" s="173"/>
      <c r="Z72" s="173">
        <v>3000</v>
      </c>
      <c r="AA72" s="173">
        <v>3000</v>
      </c>
      <c r="AB72" s="312"/>
    </row>
    <row r="73" spans="1:28" x14ac:dyDescent="0.25">
      <c r="A73" s="284" t="s">
        <v>70</v>
      </c>
      <c r="B73" s="317">
        <v>58</v>
      </c>
      <c r="C73" s="317"/>
      <c r="D73" s="317">
        <v>58</v>
      </c>
      <c r="E73" s="317"/>
      <c r="F73" s="317">
        <v>72</v>
      </c>
      <c r="G73" s="317"/>
      <c r="H73" s="317">
        <v>72</v>
      </c>
      <c r="I73" s="317"/>
      <c r="J73" s="317">
        <v>58</v>
      </c>
      <c r="K73" s="317"/>
      <c r="L73" s="317">
        <v>58</v>
      </c>
      <c r="M73" s="317"/>
      <c r="N73" s="317">
        <v>58</v>
      </c>
      <c r="O73" s="317">
        <v>72</v>
      </c>
      <c r="P73" s="317">
        <v>58</v>
      </c>
      <c r="Q73" s="317"/>
      <c r="R73" s="317"/>
      <c r="S73" s="317"/>
      <c r="T73" s="317">
        <v>40</v>
      </c>
      <c r="U73" s="317"/>
      <c r="V73" s="317"/>
      <c r="W73" s="317"/>
      <c r="X73" s="317"/>
      <c r="Y73" s="317"/>
      <c r="Z73" s="317"/>
      <c r="AA73" s="317"/>
      <c r="AB73" s="317"/>
    </row>
    <row r="74" spans="1:28" x14ac:dyDescent="0.25">
      <c r="A74" s="318" t="s">
        <v>71</v>
      </c>
      <c r="B74" s="173">
        <v>586</v>
      </c>
      <c r="C74" s="173">
        <v>0</v>
      </c>
      <c r="D74" s="173">
        <v>586</v>
      </c>
      <c r="E74" s="173">
        <v>324</v>
      </c>
      <c r="F74" s="173">
        <v>586</v>
      </c>
      <c r="G74" s="173">
        <v>0</v>
      </c>
      <c r="H74" s="173">
        <v>586</v>
      </c>
      <c r="I74" s="173">
        <v>324</v>
      </c>
      <c r="J74" s="173">
        <v>586</v>
      </c>
      <c r="K74" s="173">
        <v>0</v>
      </c>
      <c r="L74" s="173">
        <v>586</v>
      </c>
      <c r="M74" s="173">
        <v>324</v>
      </c>
      <c r="N74" s="173">
        <v>350</v>
      </c>
      <c r="O74" s="173">
        <v>350</v>
      </c>
      <c r="P74" s="173">
        <v>350</v>
      </c>
      <c r="Q74" s="173">
        <v>0</v>
      </c>
      <c r="R74" s="173">
        <v>0</v>
      </c>
      <c r="S74" s="173">
        <v>0</v>
      </c>
      <c r="T74" s="173">
        <v>0</v>
      </c>
      <c r="U74" s="173">
        <v>0</v>
      </c>
      <c r="V74" s="173">
        <v>0</v>
      </c>
      <c r="W74" s="173">
        <v>236</v>
      </c>
      <c r="X74" s="173">
        <v>236</v>
      </c>
      <c r="Y74" s="173">
        <v>236</v>
      </c>
      <c r="Z74" s="173">
        <v>0</v>
      </c>
      <c r="AA74" s="173">
        <v>0</v>
      </c>
      <c r="AB74" s="312">
        <v>0</v>
      </c>
    </row>
    <row r="75" spans="1:28" ht="16.5" thickBot="1" x14ac:dyDescent="0.3">
      <c r="A75" s="286" t="s">
        <v>72</v>
      </c>
      <c r="B75" s="287">
        <v>10342</v>
      </c>
      <c r="C75" s="129"/>
      <c r="D75" s="287">
        <v>7312</v>
      </c>
      <c r="E75" s="129"/>
      <c r="F75" s="129">
        <v>10342</v>
      </c>
      <c r="G75" s="129"/>
      <c r="H75" s="129">
        <v>7312</v>
      </c>
      <c r="I75" s="129"/>
      <c r="J75" s="129">
        <v>182</v>
      </c>
      <c r="K75" s="129">
        <v>0</v>
      </c>
      <c r="L75" s="129">
        <v>182</v>
      </c>
      <c r="M75" s="129"/>
      <c r="N75" s="129">
        <v>10342</v>
      </c>
      <c r="O75" s="129">
        <v>10342</v>
      </c>
      <c r="P75" s="129">
        <v>182</v>
      </c>
      <c r="Q75" s="129"/>
      <c r="R75" s="129"/>
      <c r="S75" s="129"/>
      <c r="T75" s="129"/>
      <c r="U75" s="129"/>
      <c r="V75" s="129"/>
      <c r="W75" s="129"/>
      <c r="X75" s="129"/>
      <c r="Y75" s="129"/>
      <c r="Z75" s="129"/>
      <c r="AA75" s="129"/>
      <c r="AB75" s="319"/>
    </row>
    <row r="76" spans="1:28" x14ac:dyDescent="0.25">
      <c r="A76" s="27"/>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x14ac:dyDescent="0.25">
      <c r="A77" s="743" t="s">
        <v>1298</v>
      </c>
      <c r="B77" s="743"/>
      <c r="C77" s="743"/>
      <c r="D77" s="743"/>
      <c r="E77" s="743"/>
      <c r="F77" s="743"/>
      <c r="G77" s="743"/>
      <c r="H77" s="743"/>
      <c r="I77" s="743"/>
      <c r="J77" s="1"/>
      <c r="K77" s="1"/>
      <c r="L77" s="1"/>
      <c r="M77" s="1"/>
      <c r="N77" s="1"/>
      <c r="O77" s="1"/>
      <c r="P77" s="1"/>
      <c r="Q77" s="1"/>
      <c r="R77" s="1"/>
      <c r="S77" s="1"/>
      <c r="T77" s="1"/>
      <c r="U77" s="1"/>
      <c r="V77" s="1"/>
      <c r="W77" s="1"/>
      <c r="X77" s="1"/>
      <c r="Y77" s="1"/>
      <c r="Z77" s="1"/>
      <c r="AA77" s="1"/>
      <c r="AB77" s="1"/>
    </row>
    <row r="78" spans="1:28" x14ac:dyDescent="0.25">
      <c r="A78" s="822" t="s">
        <v>249</v>
      </c>
      <c r="B78" s="822"/>
      <c r="C78" s="822"/>
      <c r="D78" s="822"/>
      <c r="E78" s="1"/>
      <c r="F78" s="1"/>
      <c r="G78" s="1"/>
      <c r="H78" s="1"/>
      <c r="I78" s="1"/>
      <c r="J78" s="1"/>
      <c r="K78" s="1"/>
      <c r="L78" s="1"/>
      <c r="M78" s="1"/>
      <c r="N78" s="1"/>
      <c r="O78" s="1"/>
      <c r="P78" s="1"/>
      <c r="Q78" s="1"/>
      <c r="R78" s="1"/>
      <c r="S78" s="1"/>
      <c r="T78" s="1"/>
      <c r="U78" s="1"/>
      <c r="V78" s="1"/>
      <c r="W78" s="1"/>
      <c r="X78" s="1"/>
      <c r="Y78" s="1"/>
      <c r="Z78" s="1"/>
      <c r="AA78" s="1"/>
      <c r="AB78" s="1"/>
    </row>
    <row r="79" spans="1:28" x14ac:dyDescent="0.25">
      <c r="A79" s="49" t="s">
        <v>84</v>
      </c>
      <c r="B79" s="1"/>
      <c r="C79" s="1"/>
      <c r="D79" s="1"/>
      <c r="E79" s="1"/>
      <c r="F79" s="1"/>
      <c r="G79" s="1"/>
      <c r="H79" s="1"/>
      <c r="I79" s="1"/>
      <c r="J79" s="1"/>
      <c r="K79" s="1"/>
      <c r="L79" s="1"/>
      <c r="M79" s="1"/>
      <c r="N79" s="1"/>
      <c r="O79" s="1"/>
      <c r="P79" s="1"/>
      <c r="Q79" s="1"/>
      <c r="R79" s="1"/>
      <c r="S79" s="1"/>
      <c r="T79" s="1"/>
      <c r="U79" s="1"/>
      <c r="V79" s="1"/>
      <c r="W79" s="1"/>
      <c r="X79" s="1"/>
      <c r="Y79" s="1"/>
      <c r="Z79" s="1"/>
      <c r="AA79" s="1"/>
      <c r="AB79" s="1"/>
    </row>
  </sheetData>
  <mergeCells count="28">
    <mergeCell ref="A78:D78"/>
    <mergeCell ref="AA47:AB47"/>
    <mergeCell ref="AA48:AB48"/>
    <mergeCell ref="AA43:AB43"/>
    <mergeCell ref="AA44:AB44"/>
    <mergeCell ref="AA45:AB45"/>
    <mergeCell ref="R51:S51"/>
    <mergeCell ref="R54:S54"/>
    <mergeCell ref="R53:S53"/>
    <mergeCell ref="R52:S52"/>
    <mergeCell ref="X48:Y48"/>
    <mergeCell ref="X57:Y57"/>
    <mergeCell ref="AA61:AB61"/>
    <mergeCell ref="AA46:AB46"/>
    <mergeCell ref="AA49:AB49"/>
    <mergeCell ref="A77:I77"/>
    <mergeCell ref="O17:P17"/>
    <mergeCell ref="A1:AB1"/>
    <mergeCell ref="A3:A5"/>
    <mergeCell ref="B3:E4"/>
    <mergeCell ref="F3:I4"/>
    <mergeCell ref="J3:M4"/>
    <mergeCell ref="N3:AB3"/>
    <mergeCell ref="N4:P4"/>
    <mergeCell ref="Q4:S4"/>
    <mergeCell ref="T4:V4"/>
    <mergeCell ref="W4:Y4"/>
    <mergeCell ref="Z4:AB4"/>
  </mergeCells>
  <pageMargins left="0.7" right="0.7" top="0.75" bottom="0.75" header="0.3" footer="0.3"/>
  <ignoredErrors>
    <ignoredError sqref="W14 X14:Y14 D14 B14 H14:Q14 F14 AB35" formulaRange="1"/>
  </ignoredErrors>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8"/>
  <sheetViews>
    <sheetView zoomScale="60" zoomScaleNormal="60" workbookViewId="0">
      <pane xSplit="1" ySplit="4" topLeftCell="B5" activePane="bottomRight" state="frozen"/>
      <selection pane="topRight" activeCell="B1" sqref="B1"/>
      <selection pane="bottomLeft" activeCell="A5" sqref="A5"/>
      <selection pane="bottomRight" activeCell="A85" sqref="A85:A88"/>
    </sheetView>
  </sheetViews>
  <sheetFormatPr defaultRowHeight="15.75" x14ac:dyDescent="0.25"/>
  <cols>
    <col min="1" max="1" width="17.625" customWidth="1"/>
    <col min="2" max="2" width="51.625" style="55" customWidth="1"/>
    <col min="3" max="3" width="15.25" customWidth="1"/>
    <col min="4" max="4" width="52.375" customWidth="1"/>
    <col min="5" max="5" width="9.875" customWidth="1"/>
    <col min="6" max="6" width="13.375" customWidth="1"/>
    <col min="7" max="7" width="11.75" customWidth="1"/>
    <col min="15" max="15" width="8.75" customWidth="1"/>
  </cols>
  <sheetData>
    <row r="1" spans="1:15" ht="22.5" customHeight="1" x14ac:dyDescent="0.25">
      <c r="A1" s="792" t="s">
        <v>269</v>
      </c>
      <c r="B1" s="792"/>
      <c r="C1" s="792"/>
      <c r="D1" s="792"/>
      <c r="E1" s="792"/>
      <c r="F1" s="792"/>
      <c r="G1" s="792"/>
      <c r="H1" s="792"/>
      <c r="I1" s="792"/>
      <c r="J1" s="792"/>
      <c r="K1" s="792"/>
      <c r="L1" s="792"/>
      <c r="M1" s="792"/>
      <c r="N1" s="792"/>
      <c r="O1" s="792"/>
    </row>
    <row r="2" spans="1:15" ht="16.5" thickBot="1" x14ac:dyDescent="0.3">
      <c r="A2" s="27"/>
      <c r="B2" s="54"/>
      <c r="C2" s="44"/>
      <c r="D2" s="43"/>
      <c r="E2" s="1"/>
      <c r="F2" s="1"/>
      <c r="G2" s="1"/>
      <c r="H2" s="1"/>
      <c r="I2" s="1"/>
      <c r="J2" s="1"/>
      <c r="K2" s="1"/>
      <c r="L2" s="1"/>
      <c r="M2" s="1"/>
      <c r="N2" s="1"/>
      <c r="O2" s="1"/>
    </row>
    <row r="3" spans="1:15" ht="24" customHeight="1" x14ac:dyDescent="0.25">
      <c r="A3" s="884" t="s">
        <v>270</v>
      </c>
      <c r="B3" s="884" t="s">
        <v>271</v>
      </c>
      <c r="C3" s="886" t="s">
        <v>272</v>
      </c>
      <c r="D3" s="886" t="s">
        <v>273</v>
      </c>
      <c r="E3" s="888" t="s">
        <v>274</v>
      </c>
      <c r="F3" s="888"/>
      <c r="G3" s="888"/>
      <c r="H3" s="888"/>
      <c r="I3" s="888"/>
      <c r="J3" s="888"/>
      <c r="K3" s="888"/>
      <c r="L3" s="888"/>
      <c r="M3" s="888"/>
      <c r="N3" s="888"/>
      <c r="O3" s="889"/>
    </row>
    <row r="4" spans="1:15" ht="87" customHeight="1" thickBot="1" x14ac:dyDescent="0.3">
      <c r="A4" s="885"/>
      <c r="B4" s="885"/>
      <c r="C4" s="887"/>
      <c r="D4" s="887"/>
      <c r="E4" s="51" t="s">
        <v>275</v>
      </c>
      <c r="F4" s="51" t="s">
        <v>276</v>
      </c>
      <c r="G4" s="51" t="s">
        <v>277</v>
      </c>
      <c r="H4" s="51" t="s">
        <v>278</v>
      </c>
      <c r="I4" s="51" t="s">
        <v>279</v>
      </c>
      <c r="J4" s="51" t="s">
        <v>280</v>
      </c>
      <c r="K4" s="51" t="s">
        <v>281</v>
      </c>
      <c r="L4" s="51" t="s">
        <v>282</v>
      </c>
      <c r="M4" s="51" t="s">
        <v>283</v>
      </c>
      <c r="N4" s="51" t="s">
        <v>284</v>
      </c>
      <c r="O4" s="52" t="s">
        <v>476</v>
      </c>
    </row>
    <row r="5" spans="1:15" ht="29.25" customHeight="1" thickBot="1" x14ac:dyDescent="0.3">
      <c r="A5" s="890" t="s">
        <v>540</v>
      </c>
      <c r="B5" s="891"/>
      <c r="C5" s="891"/>
      <c r="D5" s="891"/>
      <c r="E5" s="891"/>
      <c r="F5" s="891"/>
      <c r="G5" s="891"/>
      <c r="H5" s="891"/>
      <c r="I5" s="891"/>
      <c r="J5" s="891"/>
      <c r="K5" s="891"/>
      <c r="L5" s="891"/>
      <c r="M5" s="891"/>
      <c r="N5" s="891"/>
      <c r="O5" s="892"/>
    </row>
    <row r="6" spans="1:15" ht="37.5" customHeight="1" x14ac:dyDescent="0.25">
      <c r="A6" s="869" t="s">
        <v>848</v>
      </c>
      <c r="B6" s="320" t="s">
        <v>834</v>
      </c>
      <c r="C6" s="530">
        <v>1</v>
      </c>
      <c r="D6" s="633" t="s">
        <v>472</v>
      </c>
      <c r="E6" s="326">
        <v>1</v>
      </c>
      <c r="F6" s="326"/>
      <c r="G6" s="326"/>
      <c r="H6" s="326"/>
      <c r="I6" s="326"/>
      <c r="J6" s="326"/>
      <c r="K6" s="326"/>
      <c r="L6" s="326"/>
      <c r="M6" s="326"/>
      <c r="N6" s="326"/>
      <c r="O6" s="399"/>
    </row>
    <row r="7" spans="1:15" ht="37.5" customHeight="1" x14ac:dyDescent="0.25">
      <c r="A7" s="883"/>
      <c r="B7" s="634" t="s">
        <v>781</v>
      </c>
      <c r="C7" s="235">
        <v>0</v>
      </c>
      <c r="D7" s="634" t="s">
        <v>287</v>
      </c>
      <c r="E7" s="235"/>
      <c r="F7" s="235"/>
      <c r="G7" s="235"/>
      <c r="H7" s="235">
        <v>1</v>
      </c>
      <c r="I7" s="235">
        <v>1</v>
      </c>
      <c r="J7" s="235">
        <v>1</v>
      </c>
      <c r="K7" s="235"/>
      <c r="L7" s="235"/>
      <c r="M7" s="235"/>
      <c r="N7" s="235"/>
      <c r="O7" s="400"/>
    </row>
    <row r="8" spans="1:15" ht="30.75" customHeight="1" x14ac:dyDescent="0.25">
      <c r="A8" s="883"/>
      <c r="B8" s="634" t="s">
        <v>782</v>
      </c>
      <c r="C8" s="235">
        <v>0</v>
      </c>
      <c r="D8" s="634" t="s">
        <v>287</v>
      </c>
      <c r="E8" s="235"/>
      <c r="F8" s="235"/>
      <c r="G8" s="235"/>
      <c r="H8" s="235">
        <v>1</v>
      </c>
      <c r="I8" s="235">
        <v>1</v>
      </c>
      <c r="J8" s="235">
        <v>1</v>
      </c>
      <c r="K8" s="235"/>
      <c r="L8" s="235"/>
      <c r="M8" s="235"/>
      <c r="N8" s="235"/>
      <c r="O8" s="400"/>
    </row>
    <row r="9" spans="1:15" ht="40.5" customHeight="1" x14ac:dyDescent="0.25">
      <c r="A9" s="883"/>
      <c r="B9" s="635" t="s">
        <v>783</v>
      </c>
      <c r="C9" s="235">
        <v>0</v>
      </c>
      <c r="D9" s="634" t="s">
        <v>289</v>
      </c>
      <c r="E9" s="235"/>
      <c r="F9" s="235"/>
      <c r="G9" s="235"/>
      <c r="H9" s="235"/>
      <c r="I9" s="235"/>
      <c r="J9" s="235"/>
      <c r="K9" s="235"/>
      <c r="L9" s="235"/>
      <c r="M9" s="235">
        <v>1</v>
      </c>
      <c r="N9" s="235"/>
      <c r="O9" s="401"/>
    </row>
    <row r="10" spans="1:15" ht="46.5" customHeight="1" x14ac:dyDescent="0.25">
      <c r="A10" s="883"/>
      <c r="B10" s="635" t="s">
        <v>290</v>
      </c>
      <c r="C10" s="235">
        <v>0</v>
      </c>
      <c r="D10" s="635" t="s">
        <v>291</v>
      </c>
      <c r="E10" s="235"/>
      <c r="F10" s="235"/>
      <c r="G10" s="235"/>
      <c r="H10" s="235"/>
      <c r="I10" s="235">
        <v>1</v>
      </c>
      <c r="J10" s="235"/>
      <c r="K10" s="235"/>
      <c r="L10" s="235"/>
      <c r="M10" s="235"/>
      <c r="N10" s="235"/>
      <c r="O10" s="401"/>
    </row>
    <row r="11" spans="1:15" ht="43.15" customHeight="1" x14ac:dyDescent="0.25">
      <c r="A11" s="883"/>
      <c r="B11" s="634" t="s">
        <v>779</v>
      </c>
      <c r="C11" s="235"/>
      <c r="D11" s="634" t="s">
        <v>473</v>
      </c>
      <c r="E11" s="235"/>
      <c r="F11" s="235"/>
      <c r="G11" s="235"/>
      <c r="H11" s="235"/>
      <c r="I11" s="235"/>
      <c r="J11" s="235"/>
      <c r="K11" s="235"/>
      <c r="L11" s="235"/>
      <c r="M11" s="235"/>
      <c r="N11" s="235">
        <v>1</v>
      </c>
      <c r="O11" s="278"/>
    </row>
    <row r="12" spans="1:15" ht="30" customHeight="1" x14ac:dyDescent="0.25">
      <c r="A12" s="883"/>
      <c r="B12" s="634" t="s">
        <v>779</v>
      </c>
      <c r="C12" s="235">
        <v>1</v>
      </c>
      <c r="D12" s="634" t="s">
        <v>835</v>
      </c>
      <c r="E12" s="235"/>
      <c r="F12" s="235"/>
      <c r="G12" s="235"/>
      <c r="H12" s="235"/>
      <c r="I12" s="235"/>
      <c r="J12" s="235"/>
      <c r="K12" s="235"/>
      <c r="L12" s="235"/>
      <c r="M12" s="235"/>
      <c r="N12" s="235">
        <v>1</v>
      </c>
      <c r="O12" s="278"/>
    </row>
    <row r="13" spans="1:15" ht="38.25" customHeight="1" x14ac:dyDescent="0.25">
      <c r="A13" s="883"/>
      <c r="B13" s="636" t="s">
        <v>836</v>
      </c>
      <c r="C13" s="235">
        <v>0</v>
      </c>
      <c r="D13" s="634" t="s">
        <v>837</v>
      </c>
      <c r="E13" s="235"/>
      <c r="F13" s="235"/>
      <c r="G13" s="235"/>
      <c r="H13" s="235"/>
      <c r="I13" s="235"/>
      <c r="J13" s="235"/>
      <c r="K13" s="235"/>
      <c r="L13" s="235"/>
      <c r="M13" s="235"/>
      <c r="N13" s="235">
        <v>1</v>
      </c>
      <c r="O13" s="278"/>
    </row>
    <row r="14" spans="1:15" ht="39.75" customHeight="1" x14ac:dyDescent="0.25">
      <c r="A14" s="883"/>
      <c r="B14" s="634" t="s">
        <v>843</v>
      </c>
      <c r="C14" s="235">
        <v>0</v>
      </c>
      <c r="D14" s="635" t="s">
        <v>844</v>
      </c>
      <c r="E14" s="235"/>
      <c r="F14" s="235"/>
      <c r="G14" s="235"/>
      <c r="H14" s="235">
        <v>1</v>
      </c>
      <c r="I14" s="235"/>
      <c r="J14" s="235"/>
      <c r="K14" s="235"/>
      <c r="L14" s="235"/>
      <c r="M14" s="235"/>
      <c r="N14" s="235"/>
      <c r="O14" s="401"/>
    </row>
    <row r="15" spans="1:15" ht="36" customHeight="1" x14ac:dyDescent="0.25">
      <c r="A15" s="883"/>
      <c r="B15" s="634" t="s">
        <v>108</v>
      </c>
      <c r="C15" s="235">
        <v>0</v>
      </c>
      <c r="D15" s="635" t="s">
        <v>845</v>
      </c>
      <c r="E15" s="235"/>
      <c r="F15" s="235"/>
      <c r="G15" s="235">
        <v>1</v>
      </c>
      <c r="H15" s="235"/>
      <c r="I15" s="235"/>
      <c r="J15" s="235"/>
      <c r="K15" s="235">
        <v>1</v>
      </c>
      <c r="L15" s="235">
        <v>1</v>
      </c>
      <c r="M15" s="235"/>
      <c r="N15" s="235"/>
      <c r="O15" s="401"/>
    </row>
    <row r="16" spans="1:15" ht="32.25" customHeight="1" x14ac:dyDescent="0.25">
      <c r="A16" s="883"/>
      <c r="B16" s="634" t="s">
        <v>310</v>
      </c>
      <c r="C16" s="235">
        <v>0</v>
      </c>
      <c r="D16" s="635" t="s">
        <v>790</v>
      </c>
      <c r="E16" s="235"/>
      <c r="F16" s="235">
        <v>1</v>
      </c>
      <c r="G16" s="235"/>
      <c r="H16" s="235"/>
      <c r="I16" s="235"/>
      <c r="J16" s="235"/>
      <c r="K16" s="235"/>
      <c r="L16" s="235"/>
      <c r="M16" s="235"/>
      <c r="N16" s="235"/>
      <c r="O16" s="402"/>
    </row>
    <row r="17" spans="1:15" ht="32.25" customHeight="1" x14ac:dyDescent="0.25">
      <c r="A17" s="883"/>
      <c r="B17" s="634" t="s">
        <v>298</v>
      </c>
      <c r="C17" s="235">
        <v>1</v>
      </c>
      <c r="D17" s="635" t="s">
        <v>299</v>
      </c>
      <c r="E17" s="235"/>
      <c r="F17" s="235"/>
      <c r="G17" s="235"/>
      <c r="H17" s="235"/>
      <c r="I17" s="235"/>
      <c r="J17" s="235"/>
      <c r="K17" s="235"/>
      <c r="L17" s="235"/>
      <c r="M17" s="235">
        <v>1</v>
      </c>
      <c r="N17" s="235"/>
      <c r="O17" s="403"/>
    </row>
    <row r="18" spans="1:15" ht="39.75" customHeight="1" x14ac:dyDescent="0.25">
      <c r="A18" s="883"/>
      <c r="B18" s="637" t="s">
        <v>846</v>
      </c>
      <c r="C18" s="257">
        <v>0</v>
      </c>
      <c r="D18" s="638" t="s">
        <v>847</v>
      </c>
      <c r="E18" s="257"/>
      <c r="F18" s="257"/>
      <c r="G18" s="257"/>
      <c r="H18" s="257"/>
      <c r="I18" s="257"/>
      <c r="J18" s="257"/>
      <c r="K18" s="257"/>
      <c r="L18" s="257"/>
      <c r="M18" s="257"/>
      <c r="N18" s="257">
        <v>1</v>
      </c>
      <c r="O18" s="404"/>
    </row>
    <row r="19" spans="1:15" ht="39.75" customHeight="1" x14ac:dyDescent="0.25">
      <c r="A19" s="880" t="s">
        <v>1317</v>
      </c>
      <c r="B19" s="639" t="s">
        <v>285</v>
      </c>
      <c r="C19" s="640">
        <v>1</v>
      </c>
      <c r="D19" s="642" t="s">
        <v>536</v>
      </c>
      <c r="E19" s="596">
        <v>1</v>
      </c>
      <c r="F19" s="596">
        <v>0</v>
      </c>
      <c r="G19" s="596">
        <v>0</v>
      </c>
      <c r="H19" s="596">
        <v>0</v>
      </c>
      <c r="I19" s="596">
        <v>0</v>
      </c>
      <c r="J19" s="596">
        <v>0</v>
      </c>
      <c r="K19" s="596">
        <v>0</v>
      </c>
      <c r="L19" s="596">
        <v>0</v>
      </c>
      <c r="M19" s="596">
        <v>0</v>
      </c>
      <c r="N19" s="596">
        <v>0</v>
      </c>
      <c r="O19" s="644">
        <v>0</v>
      </c>
    </row>
    <row r="20" spans="1:15" ht="39.75" customHeight="1" x14ac:dyDescent="0.25">
      <c r="A20" s="881"/>
      <c r="B20" s="639" t="s">
        <v>300</v>
      </c>
      <c r="C20" s="640">
        <v>1</v>
      </c>
      <c r="D20" s="642" t="s">
        <v>537</v>
      </c>
      <c r="E20" s="596">
        <v>1</v>
      </c>
      <c r="F20" s="596">
        <v>0</v>
      </c>
      <c r="G20" s="596">
        <v>0</v>
      </c>
      <c r="H20" s="596">
        <v>0</v>
      </c>
      <c r="I20" s="596">
        <v>0</v>
      </c>
      <c r="J20" s="596">
        <v>0</v>
      </c>
      <c r="K20" s="596">
        <v>0</v>
      </c>
      <c r="L20" s="596">
        <v>0</v>
      </c>
      <c r="M20" s="596">
        <v>0</v>
      </c>
      <c r="N20" s="596">
        <v>0</v>
      </c>
      <c r="O20" s="644">
        <v>0</v>
      </c>
    </row>
    <row r="21" spans="1:15" ht="39.75" customHeight="1" x14ac:dyDescent="0.25">
      <c r="A21" s="881"/>
      <c r="B21" s="639" t="s">
        <v>285</v>
      </c>
      <c r="C21" s="640">
        <v>0</v>
      </c>
      <c r="D21" s="642" t="s">
        <v>295</v>
      </c>
      <c r="E21" s="596">
        <v>0</v>
      </c>
      <c r="F21" s="596">
        <v>0</v>
      </c>
      <c r="G21" s="596">
        <v>0</v>
      </c>
      <c r="H21" s="596">
        <v>0</v>
      </c>
      <c r="I21" s="596">
        <v>0</v>
      </c>
      <c r="J21" s="596">
        <v>0</v>
      </c>
      <c r="K21" s="596">
        <v>1</v>
      </c>
      <c r="L21" s="596">
        <v>1</v>
      </c>
      <c r="M21" s="596">
        <v>0</v>
      </c>
      <c r="N21" s="596">
        <v>0</v>
      </c>
      <c r="O21" s="644">
        <v>0</v>
      </c>
    </row>
    <row r="22" spans="1:15" ht="39.75" customHeight="1" x14ac:dyDescent="0.25">
      <c r="A22" s="881"/>
      <c r="B22" s="639" t="s">
        <v>286</v>
      </c>
      <c r="C22" s="640">
        <v>0</v>
      </c>
      <c r="D22" s="642" t="s">
        <v>287</v>
      </c>
      <c r="E22" s="596">
        <v>0</v>
      </c>
      <c r="F22" s="596">
        <v>0</v>
      </c>
      <c r="G22" s="596">
        <v>0</v>
      </c>
      <c r="H22" s="596">
        <v>1</v>
      </c>
      <c r="I22" s="596">
        <v>1</v>
      </c>
      <c r="J22" s="596">
        <v>1</v>
      </c>
      <c r="K22" s="596">
        <v>0</v>
      </c>
      <c r="L22" s="596">
        <v>0</v>
      </c>
      <c r="M22" s="596">
        <v>0</v>
      </c>
      <c r="N22" s="596">
        <v>0</v>
      </c>
      <c r="O22" s="644">
        <v>0</v>
      </c>
    </row>
    <row r="23" spans="1:15" ht="39.75" customHeight="1" x14ac:dyDescent="0.25">
      <c r="A23" s="881"/>
      <c r="B23" s="639" t="s">
        <v>288</v>
      </c>
      <c r="C23" s="640">
        <v>0</v>
      </c>
      <c r="D23" s="642" t="s">
        <v>287</v>
      </c>
      <c r="E23" s="596">
        <v>0</v>
      </c>
      <c r="F23" s="596">
        <v>0</v>
      </c>
      <c r="G23" s="596">
        <v>0</v>
      </c>
      <c r="H23" s="596">
        <v>1</v>
      </c>
      <c r="I23" s="596">
        <v>1</v>
      </c>
      <c r="J23" s="596">
        <v>1</v>
      </c>
      <c r="K23" s="596">
        <v>0</v>
      </c>
      <c r="L23" s="596">
        <v>0</v>
      </c>
      <c r="M23" s="596">
        <v>0</v>
      </c>
      <c r="N23" s="596">
        <v>0</v>
      </c>
      <c r="O23" s="644">
        <v>0</v>
      </c>
    </row>
    <row r="24" spans="1:15" ht="39.75" customHeight="1" x14ac:dyDescent="0.25">
      <c r="A24" s="881"/>
      <c r="B24" s="639" t="s">
        <v>538</v>
      </c>
      <c r="C24" s="640">
        <v>0</v>
      </c>
      <c r="D24" s="642" t="s">
        <v>289</v>
      </c>
      <c r="E24" s="596">
        <v>0</v>
      </c>
      <c r="F24" s="596">
        <v>0</v>
      </c>
      <c r="G24" s="596">
        <v>0</v>
      </c>
      <c r="H24" s="596">
        <v>0</v>
      </c>
      <c r="I24" s="596">
        <v>0</v>
      </c>
      <c r="J24" s="596">
        <v>0</v>
      </c>
      <c r="K24" s="596">
        <v>0</v>
      </c>
      <c r="L24" s="596">
        <v>0</v>
      </c>
      <c r="M24" s="596">
        <v>1</v>
      </c>
      <c r="N24" s="596">
        <v>0</v>
      </c>
      <c r="O24" s="644">
        <v>0</v>
      </c>
    </row>
    <row r="25" spans="1:15" ht="39.75" customHeight="1" x14ac:dyDescent="0.25">
      <c r="A25" s="881"/>
      <c r="B25" s="639" t="s">
        <v>292</v>
      </c>
      <c r="C25" s="640">
        <v>1</v>
      </c>
      <c r="D25" s="642" t="s">
        <v>293</v>
      </c>
      <c r="E25" s="596">
        <v>0</v>
      </c>
      <c r="F25" s="596">
        <v>0</v>
      </c>
      <c r="G25" s="596">
        <v>0</v>
      </c>
      <c r="H25" s="596">
        <v>0</v>
      </c>
      <c r="I25" s="596">
        <v>0</v>
      </c>
      <c r="J25" s="596">
        <v>0</v>
      </c>
      <c r="K25" s="596">
        <v>0</v>
      </c>
      <c r="L25" s="596">
        <v>0</v>
      </c>
      <c r="M25" s="596">
        <v>0</v>
      </c>
      <c r="N25" s="596">
        <v>1</v>
      </c>
      <c r="O25" s="644">
        <v>0</v>
      </c>
    </row>
    <row r="26" spans="1:15" ht="39.75" customHeight="1" x14ac:dyDescent="0.25">
      <c r="A26" s="881"/>
      <c r="B26" s="639" t="s">
        <v>478</v>
      </c>
      <c r="C26" s="640">
        <v>0</v>
      </c>
      <c r="D26" s="642" t="s">
        <v>294</v>
      </c>
      <c r="E26" s="596">
        <v>0</v>
      </c>
      <c r="F26" s="596">
        <v>0</v>
      </c>
      <c r="G26" s="596">
        <v>1</v>
      </c>
      <c r="H26" s="596">
        <v>1</v>
      </c>
      <c r="I26" s="596">
        <v>1</v>
      </c>
      <c r="J26" s="596">
        <v>1</v>
      </c>
      <c r="K26" s="596">
        <v>0</v>
      </c>
      <c r="L26" s="596">
        <v>0</v>
      </c>
      <c r="M26" s="596">
        <v>0</v>
      </c>
      <c r="N26" s="596">
        <v>0</v>
      </c>
      <c r="O26" s="644">
        <v>0</v>
      </c>
    </row>
    <row r="27" spans="1:15" ht="36" customHeight="1" x14ac:dyDescent="0.25">
      <c r="A27" s="882"/>
      <c r="B27" s="639" t="s">
        <v>301</v>
      </c>
      <c r="C27" s="640">
        <v>0</v>
      </c>
      <c r="D27" s="642" t="s">
        <v>297</v>
      </c>
      <c r="E27" s="596">
        <v>0</v>
      </c>
      <c r="F27" s="596">
        <v>1</v>
      </c>
      <c r="G27" s="596">
        <v>0</v>
      </c>
      <c r="H27" s="596">
        <v>0</v>
      </c>
      <c r="I27" s="596">
        <v>0</v>
      </c>
      <c r="J27" s="596">
        <v>0</v>
      </c>
      <c r="K27" s="596">
        <v>0</v>
      </c>
      <c r="L27" s="596">
        <v>0</v>
      </c>
      <c r="M27" s="596">
        <v>0</v>
      </c>
      <c r="N27" s="596">
        <v>0</v>
      </c>
      <c r="O27" s="644">
        <v>0</v>
      </c>
    </row>
    <row r="28" spans="1:15" ht="36" customHeight="1" x14ac:dyDescent="0.25">
      <c r="A28" s="880" t="s">
        <v>1318</v>
      </c>
      <c r="B28" s="639" t="s">
        <v>108</v>
      </c>
      <c r="C28" s="641">
        <v>1</v>
      </c>
      <c r="D28" s="643" t="s">
        <v>788</v>
      </c>
      <c r="E28" s="630">
        <v>1</v>
      </c>
      <c r="F28" s="631"/>
      <c r="G28" s="630"/>
      <c r="H28" s="630"/>
      <c r="I28" s="630"/>
      <c r="J28" s="630"/>
      <c r="K28" s="630"/>
      <c r="L28" s="630"/>
      <c r="M28" s="630"/>
      <c r="N28" s="630"/>
      <c r="O28" s="632"/>
    </row>
    <row r="29" spans="1:15" ht="36" customHeight="1" x14ac:dyDescent="0.25">
      <c r="A29" s="881"/>
      <c r="B29" s="639" t="s">
        <v>108</v>
      </c>
      <c r="C29" s="641">
        <v>0</v>
      </c>
      <c r="D29" s="643" t="s">
        <v>287</v>
      </c>
      <c r="E29" s="630"/>
      <c r="F29" s="631"/>
      <c r="G29" s="630"/>
      <c r="H29" s="630">
        <v>1</v>
      </c>
      <c r="I29" s="630">
        <v>1</v>
      </c>
      <c r="J29" s="630">
        <v>1</v>
      </c>
      <c r="K29" s="630"/>
      <c r="L29" s="630"/>
      <c r="M29" s="630"/>
      <c r="N29" s="630"/>
      <c r="O29" s="632"/>
    </row>
    <row r="30" spans="1:15" ht="36" customHeight="1" x14ac:dyDescent="0.25">
      <c r="A30" s="881"/>
      <c r="B30" s="639" t="s">
        <v>108</v>
      </c>
      <c r="C30" s="641">
        <v>0</v>
      </c>
      <c r="D30" s="643" t="s">
        <v>295</v>
      </c>
      <c r="E30" s="631"/>
      <c r="F30" s="630"/>
      <c r="G30" s="630"/>
      <c r="H30" s="630"/>
      <c r="I30" s="630"/>
      <c r="J30" s="630"/>
      <c r="K30" s="630">
        <v>1</v>
      </c>
      <c r="L30" s="630">
        <v>1</v>
      </c>
      <c r="M30" s="630"/>
      <c r="N30" s="630"/>
      <c r="O30" s="632"/>
    </row>
    <row r="31" spans="1:15" ht="36" customHeight="1" x14ac:dyDescent="0.25">
      <c r="A31" s="881"/>
      <c r="B31" s="639" t="s">
        <v>789</v>
      </c>
      <c r="C31" s="641">
        <v>0</v>
      </c>
      <c r="D31" s="643" t="s">
        <v>790</v>
      </c>
      <c r="E31" s="630"/>
      <c r="F31" s="630">
        <v>1</v>
      </c>
      <c r="G31" s="630"/>
      <c r="H31" s="631"/>
      <c r="I31" s="631"/>
      <c r="J31" s="631"/>
      <c r="K31" s="630"/>
      <c r="L31" s="630"/>
      <c r="M31" s="630">
        <v>1</v>
      </c>
      <c r="N31" s="630"/>
      <c r="O31" s="632"/>
    </row>
    <row r="32" spans="1:15" ht="36" customHeight="1" x14ac:dyDescent="0.25">
      <c r="A32" s="881"/>
      <c r="B32" s="639" t="s">
        <v>791</v>
      </c>
      <c r="C32" s="641">
        <v>1</v>
      </c>
      <c r="D32" s="643" t="s">
        <v>792</v>
      </c>
      <c r="E32" s="630"/>
      <c r="F32" s="630"/>
      <c r="G32" s="630"/>
      <c r="H32" s="631"/>
      <c r="I32" s="631"/>
      <c r="J32" s="631"/>
      <c r="K32" s="630"/>
      <c r="L32" s="630"/>
      <c r="M32" s="630"/>
      <c r="N32" s="630">
        <v>1</v>
      </c>
      <c r="O32" s="632"/>
    </row>
    <row r="33" spans="1:15" ht="36" customHeight="1" x14ac:dyDescent="0.25">
      <c r="A33" s="881"/>
      <c r="B33" s="639" t="s">
        <v>793</v>
      </c>
      <c r="C33" s="641"/>
      <c r="D33" s="643" t="s">
        <v>794</v>
      </c>
      <c r="E33" s="630"/>
      <c r="F33" s="630"/>
      <c r="G33" s="630"/>
      <c r="H33" s="631"/>
      <c r="I33" s="631"/>
      <c r="J33" s="631"/>
      <c r="K33" s="630"/>
      <c r="L33" s="630"/>
      <c r="M33" s="630"/>
      <c r="N33" s="630">
        <v>1</v>
      </c>
      <c r="O33" s="632"/>
    </row>
    <row r="34" spans="1:15" ht="36" customHeight="1" x14ac:dyDescent="0.25">
      <c r="A34" s="881"/>
      <c r="B34" s="639" t="s">
        <v>298</v>
      </c>
      <c r="C34" s="641">
        <v>1</v>
      </c>
      <c r="D34" s="643" t="s">
        <v>795</v>
      </c>
      <c r="E34" s="630"/>
      <c r="F34" s="630"/>
      <c r="G34" s="630"/>
      <c r="H34" s="631"/>
      <c r="I34" s="631"/>
      <c r="J34" s="631"/>
      <c r="K34" s="630"/>
      <c r="L34" s="630"/>
      <c r="M34" s="630">
        <v>1</v>
      </c>
      <c r="N34" s="630"/>
      <c r="O34" s="632"/>
    </row>
    <row r="35" spans="1:15" ht="50.25" customHeight="1" x14ac:dyDescent="0.25">
      <c r="A35" s="882"/>
      <c r="B35" s="639" t="s">
        <v>796</v>
      </c>
      <c r="C35" s="641">
        <v>0</v>
      </c>
      <c r="D35" s="643" t="s">
        <v>797</v>
      </c>
      <c r="E35" s="630"/>
      <c r="F35" s="631"/>
      <c r="G35" s="630"/>
      <c r="H35" s="630">
        <v>1</v>
      </c>
      <c r="I35" s="630">
        <v>1</v>
      </c>
      <c r="J35" s="630">
        <v>1</v>
      </c>
      <c r="K35" s="630"/>
      <c r="L35" s="630"/>
      <c r="M35" s="631"/>
      <c r="N35" s="630"/>
      <c r="O35" s="632"/>
    </row>
    <row r="36" spans="1:15" ht="57.75" customHeight="1" x14ac:dyDescent="0.25">
      <c r="A36" s="883" t="s">
        <v>15</v>
      </c>
      <c r="B36" s="634" t="s">
        <v>302</v>
      </c>
      <c r="C36" s="235">
        <v>1</v>
      </c>
      <c r="D36" s="634" t="s">
        <v>474</v>
      </c>
      <c r="E36" s="237">
        <v>1</v>
      </c>
      <c r="F36" s="235"/>
      <c r="G36" s="235">
        <v>1</v>
      </c>
      <c r="H36" s="235">
        <v>1</v>
      </c>
      <c r="I36" s="235">
        <v>1</v>
      </c>
      <c r="J36" s="235">
        <v>1</v>
      </c>
      <c r="K36" s="235">
        <v>1</v>
      </c>
      <c r="L36" s="235">
        <v>1</v>
      </c>
      <c r="M36" s="235">
        <v>1</v>
      </c>
      <c r="N36" s="235"/>
      <c r="O36" s="405">
        <v>1</v>
      </c>
    </row>
    <row r="37" spans="1:15" ht="38.25" customHeight="1" x14ac:dyDescent="0.25">
      <c r="A37" s="883"/>
      <c r="B37" s="634" t="s">
        <v>779</v>
      </c>
      <c r="C37" s="235">
        <v>0</v>
      </c>
      <c r="D37" s="635" t="s">
        <v>293</v>
      </c>
      <c r="E37" s="257"/>
      <c r="F37" s="257"/>
      <c r="G37" s="257"/>
      <c r="H37" s="257"/>
      <c r="I37" s="257"/>
      <c r="J37" s="257"/>
      <c r="K37" s="257"/>
      <c r="L37" s="257"/>
      <c r="M37" s="257"/>
      <c r="N37" s="257"/>
      <c r="O37" s="406">
        <v>1</v>
      </c>
    </row>
    <row r="38" spans="1:15" ht="63.75" customHeight="1" x14ac:dyDescent="0.25">
      <c r="A38" s="883"/>
      <c r="B38" s="634" t="s">
        <v>860</v>
      </c>
      <c r="C38" s="235">
        <v>1</v>
      </c>
      <c r="D38" s="635" t="s">
        <v>475</v>
      </c>
      <c r="E38" s="257"/>
      <c r="F38" s="257"/>
      <c r="G38" s="257"/>
      <c r="H38" s="257"/>
      <c r="I38" s="257"/>
      <c r="J38" s="257"/>
      <c r="K38" s="257"/>
      <c r="L38" s="257"/>
      <c r="M38" s="257"/>
      <c r="N38" s="257"/>
      <c r="O38" s="406">
        <v>1</v>
      </c>
    </row>
    <row r="39" spans="1:15" ht="24.75" customHeight="1" x14ac:dyDescent="0.25">
      <c r="A39" s="883"/>
      <c r="B39" s="637" t="s">
        <v>861</v>
      </c>
      <c r="C39" s="277">
        <v>0</v>
      </c>
      <c r="D39" s="638" t="s">
        <v>304</v>
      </c>
      <c r="E39" s="257"/>
      <c r="F39" s="257"/>
      <c r="G39" s="257"/>
      <c r="H39" s="257"/>
      <c r="I39" s="257">
        <v>1</v>
      </c>
      <c r="J39" s="257"/>
      <c r="K39" s="257"/>
      <c r="L39" s="257"/>
      <c r="M39" s="257"/>
      <c r="N39" s="257"/>
      <c r="O39" s="406"/>
    </row>
    <row r="40" spans="1:15" ht="42" customHeight="1" x14ac:dyDescent="0.25">
      <c r="A40" s="883"/>
      <c r="B40" s="645" t="s">
        <v>862</v>
      </c>
      <c r="C40" s="327">
        <v>1</v>
      </c>
      <c r="D40" s="637" t="s">
        <v>305</v>
      </c>
      <c r="E40" s="328"/>
      <c r="F40" s="328"/>
      <c r="G40" s="328"/>
      <c r="H40" s="327">
        <v>1</v>
      </c>
      <c r="I40" s="327">
        <v>1</v>
      </c>
      <c r="J40" s="327">
        <v>1</v>
      </c>
      <c r="K40" s="328"/>
      <c r="L40" s="328"/>
      <c r="M40" s="328"/>
      <c r="N40" s="328"/>
      <c r="O40" s="407"/>
    </row>
    <row r="41" spans="1:15" ht="31.5" customHeight="1" x14ac:dyDescent="0.25">
      <c r="A41" s="883"/>
      <c r="B41" s="645" t="s">
        <v>863</v>
      </c>
      <c r="C41" s="327">
        <v>1</v>
      </c>
      <c r="D41" s="637" t="s">
        <v>305</v>
      </c>
      <c r="E41" s="328"/>
      <c r="F41" s="328"/>
      <c r="G41" s="328"/>
      <c r="H41" s="327">
        <v>1</v>
      </c>
      <c r="I41" s="327">
        <v>1</v>
      </c>
      <c r="J41" s="327">
        <v>1</v>
      </c>
      <c r="K41" s="328"/>
      <c r="L41" s="328"/>
      <c r="M41" s="328"/>
      <c r="N41" s="328"/>
      <c r="O41" s="407"/>
    </row>
    <row r="42" spans="1:15" ht="31.5" customHeight="1" x14ac:dyDescent="0.25">
      <c r="A42" s="883"/>
      <c r="B42" s="637" t="s">
        <v>377</v>
      </c>
      <c r="C42" s="257">
        <v>1</v>
      </c>
      <c r="D42" s="637" t="s">
        <v>864</v>
      </c>
      <c r="E42" s="328"/>
      <c r="F42" s="328"/>
      <c r="G42" s="328"/>
      <c r="H42" s="328"/>
      <c r="I42" s="328"/>
      <c r="J42" s="328"/>
      <c r="K42" s="328"/>
      <c r="L42" s="328"/>
      <c r="M42" s="327">
        <v>1</v>
      </c>
      <c r="N42" s="327"/>
      <c r="O42" s="407"/>
    </row>
    <row r="43" spans="1:15" ht="81" customHeight="1" x14ac:dyDescent="0.25">
      <c r="A43" s="883"/>
      <c r="B43" s="637" t="s">
        <v>865</v>
      </c>
      <c r="C43" s="257">
        <v>1</v>
      </c>
      <c r="D43" s="637" t="s">
        <v>289</v>
      </c>
      <c r="E43" s="328"/>
      <c r="F43" s="328"/>
      <c r="G43" s="328"/>
      <c r="H43" s="328"/>
      <c r="I43" s="328"/>
      <c r="J43" s="328"/>
      <c r="K43" s="328"/>
      <c r="L43" s="328"/>
      <c r="M43" s="327">
        <v>1</v>
      </c>
      <c r="N43" s="327"/>
      <c r="O43" s="407"/>
    </row>
    <row r="44" spans="1:15" ht="31.5" customHeight="1" x14ac:dyDescent="0.25">
      <c r="A44" s="883"/>
      <c r="B44" s="637" t="s">
        <v>866</v>
      </c>
      <c r="C44" s="327">
        <v>1</v>
      </c>
      <c r="D44" s="645" t="s">
        <v>867</v>
      </c>
      <c r="E44" s="328"/>
      <c r="F44" s="328"/>
      <c r="G44" s="328"/>
      <c r="H44" s="328"/>
      <c r="I44" s="328"/>
      <c r="J44" s="327">
        <v>1</v>
      </c>
      <c r="K44" s="328"/>
      <c r="L44" s="328"/>
      <c r="M44" s="328"/>
      <c r="N44" s="328"/>
      <c r="O44" s="407"/>
    </row>
    <row r="45" spans="1:15" ht="31.5" customHeight="1" x14ac:dyDescent="0.25">
      <c r="A45" s="877" t="s">
        <v>16</v>
      </c>
      <c r="B45" s="637" t="s">
        <v>823</v>
      </c>
      <c r="C45" s="257">
        <v>1</v>
      </c>
      <c r="D45" s="638" t="s">
        <v>477</v>
      </c>
      <c r="E45" s="257">
        <v>1</v>
      </c>
      <c r="F45" s="257"/>
      <c r="G45" s="257"/>
      <c r="H45" s="257"/>
      <c r="I45" s="257"/>
      <c r="J45" s="257"/>
      <c r="K45" s="257">
        <v>1</v>
      </c>
      <c r="L45" s="257"/>
      <c r="M45" s="257"/>
      <c r="N45" s="257"/>
      <c r="O45" s="406"/>
    </row>
    <row r="46" spans="1:15" ht="31.5" customHeight="1" x14ac:dyDescent="0.25">
      <c r="A46" s="878"/>
      <c r="B46" s="637" t="s">
        <v>824</v>
      </c>
      <c r="C46" s="257">
        <v>0</v>
      </c>
      <c r="D46" s="638" t="s">
        <v>294</v>
      </c>
      <c r="E46" s="257"/>
      <c r="F46" s="257"/>
      <c r="G46" s="257"/>
      <c r="H46" s="257">
        <v>1</v>
      </c>
      <c r="I46" s="257">
        <v>1</v>
      </c>
      <c r="J46" s="257">
        <v>1</v>
      </c>
      <c r="K46" s="257"/>
      <c r="L46" s="257"/>
      <c r="M46" s="257"/>
      <c r="N46" s="257"/>
      <c r="O46" s="406"/>
    </row>
    <row r="47" spans="1:15" ht="31.5" customHeight="1" x14ac:dyDescent="0.25">
      <c r="A47" s="878"/>
      <c r="B47" s="637" t="s">
        <v>780</v>
      </c>
      <c r="C47" s="257">
        <v>0</v>
      </c>
      <c r="D47" s="637" t="s">
        <v>295</v>
      </c>
      <c r="E47" s="257"/>
      <c r="F47" s="257"/>
      <c r="G47" s="257"/>
      <c r="H47" s="257"/>
      <c r="I47" s="257"/>
      <c r="J47" s="257"/>
      <c r="K47" s="257">
        <v>1</v>
      </c>
      <c r="L47" s="257">
        <v>1</v>
      </c>
      <c r="M47" s="257"/>
      <c r="N47" s="257"/>
      <c r="O47" s="406"/>
    </row>
    <row r="48" spans="1:15" ht="31.5" customHeight="1" x14ac:dyDescent="0.25">
      <c r="A48" s="878"/>
      <c r="B48" s="637" t="s">
        <v>825</v>
      </c>
      <c r="C48" s="257">
        <v>0</v>
      </c>
      <c r="D48" s="638" t="s">
        <v>306</v>
      </c>
      <c r="E48" s="257"/>
      <c r="F48" s="257"/>
      <c r="G48" s="257"/>
      <c r="H48" s="257">
        <v>1</v>
      </c>
      <c r="I48" s="257">
        <v>1</v>
      </c>
      <c r="J48" s="257">
        <v>1</v>
      </c>
      <c r="K48" s="257"/>
      <c r="L48" s="257"/>
      <c r="M48" s="257"/>
      <c r="N48" s="257"/>
      <c r="O48" s="406"/>
    </row>
    <row r="49" spans="1:15" ht="31.5" customHeight="1" x14ac:dyDescent="0.25">
      <c r="A49" s="878"/>
      <c r="B49" s="646" t="s">
        <v>826</v>
      </c>
      <c r="C49" s="330">
        <v>0</v>
      </c>
      <c r="D49" s="647" t="s">
        <v>306</v>
      </c>
      <c r="E49" s="257"/>
      <c r="F49" s="257"/>
      <c r="G49" s="257"/>
      <c r="H49" s="257">
        <v>1</v>
      </c>
      <c r="I49" s="257">
        <v>1</v>
      </c>
      <c r="J49" s="257">
        <v>1</v>
      </c>
      <c r="K49" s="257"/>
      <c r="L49" s="257"/>
      <c r="M49" s="257"/>
      <c r="N49" s="257"/>
      <c r="O49" s="406"/>
    </row>
    <row r="50" spans="1:15" ht="31.5" customHeight="1" x14ac:dyDescent="0.25">
      <c r="A50" s="879"/>
      <c r="B50" s="637" t="s">
        <v>783</v>
      </c>
      <c r="C50" s="248">
        <v>0</v>
      </c>
      <c r="D50" s="637" t="s">
        <v>289</v>
      </c>
      <c r="E50" s="257"/>
      <c r="F50" s="257"/>
      <c r="G50" s="257"/>
      <c r="H50" s="257"/>
      <c r="I50" s="257"/>
      <c r="J50" s="257"/>
      <c r="K50" s="257"/>
      <c r="L50" s="257"/>
      <c r="M50" s="257">
        <v>1</v>
      </c>
      <c r="N50" s="257"/>
      <c r="O50" s="406"/>
    </row>
    <row r="51" spans="1:15" ht="31.5" customHeight="1" x14ac:dyDescent="0.25">
      <c r="A51" s="883" t="s">
        <v>17</v>
      </c>
      <c r="B51" s="648" t="s">
        <v>780</v>
      </c>
      <c r="C51" s="237">
        <v>1</v>
      </c>
      <c r="D51" s="649">
        <v>42045</v>
      </c>
      <c r="E51" s="257">
        <v>1</v>
      </c>
      <c r="F51" s="257"/>
      <c r="G51" s="257"/>
      <c r="H51" s="257"/>
      <c r="I51" s="257"/>
      <c r="J51" s="257"/>
      <c r="K51" s="257">
        <v>1</v>
      </c>
      <c r="L51" s="257">
        <v>1</v>
      </c>
      <c r="M51" s="257"/>
      <c r="N51" s="257"/>
      <c r="O51" s="406"/>
    </row>
    <row r="52" spans="1:15" ht="54.75" customHeight="1" x14ac:dyDescent="0.25">
      <c r="A52" s="883"/>
      <c r="B52" s="637" t="s">
        <v>781</v>
      </c>
      <c r="C52" s="257">
        <v>1</v>
      </c>
      <c r="D52" s="637" t="s">
        <v>287</v>
      </c>
      <c r="E52" s="257"/>
      <c r="F52" s="257"/>
      <c r="G52" s="257"/>
      <c r="H52" s="257">
        <v>1</v>
      </c>
      <c r="I52" s="257">
        <v>1</v>
      </c>
      <c r="J52" s="257">
        <v>1</v>
      </c>
      <c r="K52" s="257"/>
      <c r="L52" s="257"/>
      <c r="M52" s="257"/>
      <c r="N52" s="257"/>
      <c r="O52" s="406"/>
    </row>
    <row r="53" spans="1:15" ht="59.25" customHeight="1" x14ac:dyDescent="0.25">
      <c r="A53" s="883"/>
      <c r="B53" s="637" t="s">
        <v>782</v>
      </c>
      <c r="C53" s="257">
        <v>1</v>
      </c>
      <c r="D53" s="637" t="s">
        <v>307</v>
      </c>
      <c r="E53" s="257"/>
      <c r="F53" s="257"/>
      <c r="G53" s="257"/>
      <c r="H53" s="257">
        <v>1</v>
      </c>
      <c r="I53" s="257">
        <v>1</v>
      </c>
      <c r="J53" s="257">
        <v>1</v>
      </c>
      <c r="K53" s="257"/>
      <c r="L53" s="257"/>
      <c r="M53" s="257"/>
      <c r="N53" s="257"/>
      <c r="O53" s="406"/>
    </row>
    <row r="54" spans="1:15" ht="34.5" customHeight="1" x14ac:dyDescent="0.25">
      <c r="A54" s="883"/>
      <c r="B54" s="637" t="s">
        <v>779</v>
      </c>
      <c r="C54" s="257">
        <v>1</v>
      </c>
      <c r="D54" s="638">
        <v>42323</v>
      </c>
      <c r="E54" s="257"/>
      <c r="F54" s="257"/>
      <c r="G54" s="257"/>
      <c r="H54" s="257"/>
      <c r="I54" s="257"/>
      <c r="J54" s="257"/>
      <c r="K54" s="257"/>
      <c r="L54" s="257"/>
      <c r="M54" s="257"/>
      <c r="N54" s="257">
        <v>1</v>
      </c>
      <c r="O54" s="406"/>
    </row>
    <row r="55" spans="1:15" ht="57.75" customHeight="1" x14ac:dyDescent="0.25">
      <c r="A55" s="883"/>
      <c r="B55" s="638" t="s">
        <v>783</v>
      </c>
      <c r="C55" s="257">
        <v>1</v>
      </c>
      <c r="D55" s="637" t="s">
        <v>289</v>
      </c>
      <c r="E55" s="257"/>
      <c r="F55" s="257"/>
      <c r="G55" s="257"/>
      <c r="H55" s="257"/>
      <c r="I55" s="257"/>
      <c r="J55" s="257"/>
      <c r="K55" s="257"/>
      <c r="L55" s="257"/>
      <c r="M55" s="257">
        <v>1</v>
      </c>
      <c r="N55" s="257"/>
      <c r="O55" s="406"/>
    </row>
    <row r="56" spans="1:15" ht="34.5" customHeight="1" x14ac:dyDescent="0.25">
      <c r="A56" s="883" t="s">
        <v>18</v>
      </c>
      <c r="B56" s="637" t="s">
        <v>774</v>
      </c>
      <c r="C56" s="257">
        <v>1</v>
      </c>
      <c r="D56" s="638" t="s">
        <v>775</v>
      </c>
      <c r="E56" s="331">
        <v>1</v>
      </c>
      <c r="F56" s="331"/>
      <c r="G56" s="331"/>
      <c r="H56" s="331"/>
      <c r="I56" s="331"/>
      <c r="J56" s="331"/>
      <c r="K56" s="331">
        <v>1</v>
      </c>
      <c r="L56" s="331"/>
      <c r="M56" s="331"/>
      <c r="N56" s="331"/>
      <c r="O56" s="408"/>
    </row>
    <row r="57" spans="1:15" ht="51.75" customHeight="1" x14ac:dyDescent="0.25">
      <c r="A57" s="883"/>
      <c r="B57" s="637" t="s">
        <v>776</v>
      </c>
      <c r="C57" s="257">
        <v>0</v>
      </c>
      <c r="D57" s="637" t="s">
        <v>306</v>
      </c>
      <c r="E57" s="331"/>
      <c r="F57" s="331"/>
      <c r="G57" s="331"/>
      <c r="H57" s="331">
        <v>1</v>
      </c>
      <c r="I57" s="331">
        <v>1</v>
      </c>
      <c r="J57" s="331">
        <v>1</v>
      </c>
      <c r="K57" s="331"/>
      <c r="L57" s="331"/>
      <c r="M57" s="331"/>
      <c r="N57" s="331"/>
      <c r="O57" s="408"/>
    </row>
    <row r="58" spans="1:15" ht="51" customHeight="1" x14ac:dyDescent="0.25">
      <c r="A58" s="883"/>
      <c r="B58" s="637" t="s">
        <v>883</v>
      </c>
      <c r="C58" s="257">
        <v>0</v>
      </c>
      <c r="D58" s="637" t="s">
        <v>306</v>
      </c>
      <c r="E58" s="331"/>
      <c r="F58" s="331"/>
      <c r="G58" s="331"/>
      <c r="H58" s="331">
        <v>1</v>
      </c>
      <c r="I58" s="331">
        <v>1</v>
      </c>
      <c r="J58" s="331">
        <v>1</v>
      </c>
      <c r="K58" s="331"/>
      <c r="L58" s="331"/>
      <c r="M58" s="331"/>
      <c r="N58" s="331"/>
      <c r="O58" s="408"/>
    </row>
    <row r="59" spans="1:15" ht="32.25" customHeight="1" x14ac:dyDescent="0.25">
      <c r="A59" s="883"/>
      <c r="B59" s="637" t="s">
        <v>777</v>
      </c>
      <c r="C59" s="257">
        <v>0</v>
      </c>
      <c r="D59" s="637" t="s">
        <v>884</v>
      </c>
      <c r="E59" s="331"/>
      <c r="F59" s="331">
        <v>1</v>
      </c>
      <c r="G59" s="331"/>
      <c r="H59" s="331"/>
      <c r="I59" s="331"/>
      <c r="J59" s="331"/>
      <c r="K59" s="331"/>
      <c r="L59" s="331"/>
      <c r="M59" s="331"/>
      <c r="N59" s="331"/>
      <c r="O59" s="408"/>
    </row>
    <row r="60" spans="1:15" ht="63.75" customHeight="1" x14ac:dyDescent="0.25">
      <c r="A60" s="883"/>
      <c r="B60" s="637" t="s">
        <v>778</v>
      </c>
      <c r="C60" s="257">
        <v>0</v>
      </c>
      <c r="D60" s="637" t="s">
        <v>289</v>
      </c>
      <c r="E60" s="331"/>
      <c r="F60" s="331"/>
      <c r="G60" s="331"/>
      <c r="H60" s="331"/>
      <c r="I60" s="331"/>
      <c r="J60" s="331"/>
      <c r="K60" s="331"/>
      <c r="L60" s="331"/>
      <c r="M60" s="331"/>
      <c r="N60" s="331"/>
      <c r="O60" s="408"/>
    </row>
    <row r="61" spans="1:15" ht="40.5" customHeight="1" thickBot="1" x14ac:dyDescent="0.3">
      <c r="A61" s="867"/>
      <c r="B61" s="650" t="s">
        <v>885</v>
      </c>
      <c r="C61" s="396">
        <v>1</v>
      </c>
      <c r="D61" s="651" t="s">
        <v>886</v>
      </c>
      <c r="E61" s="397"/>
      <c r="F61" s="397"/>
      <c r="G61" s="397"/>
      <c r="H61" s="397"/>
      <c r="I61" s="397"/>
      <c r="J61" s="397"/>
      <c r="K61" s="397"/>
      <c r="L61" s="397"/>
      <c r="M61" s="397"/>
      <c r="N61" s="397">
        <v>1</v>
      </c>
      <c r="O61" s="409"/>
    </row>
    <row r="62" spans="1:15" ht="37.5" customHeight="1" thickBot="1" x14ac:dyDescent="0.3">
      <c r="A62" s="874" t="s">
        <v>541</v>
      </c>
      <c r="B62" s="875"/>
      <c r="C62" s="875"/>
      <c r="D62" s="875"/>
      <c r="E62" s="875"/>
      <c r="F62" s="875"/>
      <c r="G62" s="875"/>
      <c r="H62" s="875"/>
      <c r="I62" s="875"/>
      <c r="J62" s="875"/>
      <c r="K62" s="875"/>
      <c r="L62" s="875"/>
      <c r="M62" s="875"/>
      <c r="N62" s="875"/>
      <c r="O62" s="876"/>
    </row>
    <row r="63" spans="1:15" ht="31.5" customHeight="1" x14ac:dyDescent="0.25">
      <c r="A63" s="339" t="s">
        <v>19</v>
      </c>
      <c r="B63" s="274" t="s">
        <v>308</v>
      </c>
      <c r="C63" s="273">
        <v>1</v>
      </c>
      <c r="D63" s="274" t="s">
        <v>899</v>
      </c>
      <c r="E63" s="273">
        <v>1</v>
      </c>
      <c r="F63" s="273">
        <v>1</v>
      </c>
      <c r="G63" s="273">
        <v>1</v>
      </c>
      <c r="H63" s="273">
        <v>1</v>
      </c>
      <c r="I63" s="273">
        <v>1</v>
      </c>
      <c r="J63" s="273">
        <v>1</v>
      </c>
      <c r="K63" s="273">
        <v>1</v>
      </c>
      <c r="L63" s="273">
        <v>1</v>
      </c>
      <c r="M63" s="273">
        <v>1</v>
      </c>
      <c r="N63" s="273">
        <v>1</v>
      </c>
      <c r="O63" s="359"/>
    </row>
    <row r="64" spans="1:15" ht="78.75" customHeight="1" x14ac:dyDescent="0.25">
      <c r="A64" s="836" t="s">
        <v>21</v>
      </c>
      <c r="B64" s="332" t="s">
        <v>312</v>
      </c>
      <c r="C64" s="344">
        <v>1</v>
      </c>
      <c r="D64" s="333" t="s">
        <v>765</v>
      </c>
      <c r="E64" s="344">
        <v>1</v>
      </c>
      <c r="F64" s="344">
        <v>1</v>
      </c>
      <c r="G64" s="344">
        <v>1</v>
      </c>
      <c r="H64" s="344">
        <v>1</v>
      </c>
      <c r="I64" s="344">
        <v>1</v>
      </c>
      <c r="J64" s="344">
        <v>1</v>
      </c>
      <c r="K64" s="344">
        <v>1</v>
      </c>
      <c r="L64" s="344">
        <v>1</v>
      </c>
      <c r="M64" s="344">
        <v>1</v>
      </c>
      <c r="N64" s="344">
        <v>0</v>
      </c>
      <c r="O64" s="411">
        <v>0</v>
      </c>
    </row>
    <row r="65" spans="1:15" ht="58.9" customHeight="1" x14ac:dyDescent="0.25">
      <c r="A65" s="836"/>
      <c r="B65" s="332" t="s">
        <v>313</v>
      </c>
      <c r="C65" s="344">
        <v>1</v>
      </c>
      <c r="D65" s="333" t="s">
        <v>766</v>
      </c>
      <c r="E65" s="344">
        <v>0</v>
      </c>
      <c r="F65" s="344">
        <v>0</v>
      </c>
      <c r="G65" s="344">
        <v>0</v>
      </c>
      <c r="H65" s="344">
        <v>1</v>
      </c>
      <c r="I65" s="344">
        <v>1</v>
      </c>
      <c r="J65" s="344">
        <v>1</v>
      </c>
      <c r="K65" s="344">
        <v>0</v>
      </c>
      <c r="L65" s="344">
        <v>0</v>
      </c>
      <c r="M65" s="344">
        <v>0</v>
      </c>
      <c r="N65" s="344">
        <v>0</v>
      </c>
      <c r="O65" s="411">
        <v>0</v>
      </c>
    </row>
    <row r="66" spans="1:15" ht="55.15" customHeight="1" x14ac:dyDescent="0.25">
      <c r="A66" s="836"/>
      <c r="B66" s="332" t="s">
        <v>314</v>
      </c>
      <c r="C66" s="344">
        <v>1</v>
      </c>
      <c r="D66" s="333" t="s">
        <v>767</v>
      </c>
      <c r="E66" s="344">
        <v>0</v>
      </c>
      <c r="F66" s="344">
        <v>0</v>
      </c>
      <c r="G66" s="344">
        <v>0</v>
      </c>
      <c r="H66" s="344">
        <v>1</v>
      </c>
      <c r="I66" s="344">
        <v>1</v>
      </c>
      <c r="J66" s="344">
        <v>1</v>
      </c>
      <c r="K66" s="344">
        <v>0</v>
      </c>
      <c r="L66" s="344">
        <v>0</v>
      </c>
      <c r="M66" s="344">
        <v>0</v>
      </c>
      <c r="N66" s="344">
        <v>0</v>
      </c>
      <c r="O66" s="411">
        <v>0</v>
      </c>
    </row>
    <row r="67" spans="1:15" ht="55.9" customHeight="1" x14ac:dyDescent="0.25">
      <c r="A67" s="836"/>
      <c r="B67" s="332" t="s">
        <v>491</v>
      </c>
      <c r="C67" s="344">
        <v>1</v>
      </c>
      <c r="D67" s="333" t="s">
        <v>905</v>
      </c>
      <c r="E67" s="344">
        <v>0</v>
      </c>
      <c r="F67" s="344">
        <v>0</v>
      </c>
      <c r="G67" s="344">
        <v>0</v>
      </c>
      <c r="H67" s="344">
        <v>1</v>
      </c>
      <c r="I67" s="344">
        <v>1</v>
      </c>
      <c r="J67" s="344">
        <v>1</v>
      </c>
      <c r="K67" s="344">
        <v>0</v>
      </c>
      <c r="L67" s="344">
        <v>0</v>
      </c>
      <c r="M67" s="344">
        <v>0</v>
      </c>
      <c r="N67" s="344">
        <v>0</v>
      </c>
      <c r="O67" s="411">
        <v>0</v>
      </c>
    </row>
    <row r="68" spans="1:15" ht="74.25" customHeight="1" x14ac:dyDescent="0.25">
      <c r="A68" s="410" t="s">
        <v>28</v>
      </c>
      <c r="B68" s="332" t="s">
        <v>111</v>
      </c>
      <c r="C68" s="344">
        <v>1</v>
      </c>
      <c r="D68" s="333" t="s">
        <v>315</v>
      </c>
      <c r="E68" s="344">
        <v>1</v>
      </c>
      <c r="F68" s="344">
        <v>1</v>
      </c>
      <c r="G68" s="344">
        <v>1</v>
      </c>
      <c r="H68" s="344">
        <v>1</v>
      </c>
      <c r="I68" s="344">
        <v>1</v>
      </c>
      <c r="J68" s="344">
        <v>1</v>
      </c>
      <c r="K68" s="344">
        <v>1</v>
      </c>
      <c r="L68" s="344">
        <v>1</v>
      </c>
      <c r="M68" s="344">
        <v>1</v>
      </c>
      <c r="N68" s="344">
        <v>1</v>
      </c>
      <c r="O68" s="411">
        <v>0</v>
      </c>
    </row>
    <row r="69" spans="1:15" ht="57.75" customHeight="1" x14ac:dyDescent="0.25">
      <c r="A69" s="836" t="s">
        <v>23</v>
      </c>
      <c r="B69" s="334" t="s">
        <v>285</v>
      </c>
      <c r="C69" s="345">
        <v>1</v>
      </c>
      <c r="D69" s="334" t="s">
        <v>926</v>
      </c>
      <c r="E69" s="345">
        <v>1</v>
      </c>
      <c r="F69" s="345">
        <v>1</v>
      </c>
      <c r="G69" s="345">
        <v>1</v>
      </c>
      <c r="H69" s="345">
        <v>1</v>
      </c>
      <c r="I69" s="345">
        <v>1</v>
      </c>
      <c r="J69" s="345">
        <v>1</v>
      </c>
      <c r="K69" s="345">
        <v>1</v>
      </c>
      <c r="L69" s="345">
        <v>1</v>
      </c>
      <c r="M69" s="345">
        <v>1</v>
      </c>
      <c r="N69" s="345">
        <v>0</v>
      </c>
      <c r="O69" s="652" t="s">
        <v>760</v>
      </c>
    </row>
    <row r="70" spans="1:15" ht="56.25" customHeight="1" x14ac:dyDescent="0.25">
      <c r="A70" s="836"/>
      <c r="B70" s="334" t="s">
        <v>111</v>
      </c>
      <c r="C70" s="345">
        <v>1</v>
      </c>
      <c r="D70" s="334" t="s">
        <v>927</v>
      </c>
      <c r="E70" s="345">
        <v>1</v>
      </c>
      <c r="F70" s="345">
        <v>1</v>
      </c>
      <c r="G70" s="345">
        <v>1</v>
      </c>
      <c r="H70" s="345">
        <v>1</v>
      </c>
      <c r="I70" s="345">
        <v>1</v>
      </c>
      <c r="J70" s="345">
        <v>1</v>
      </c>
      <c r="K70" s="345">
        <v>1</v>
      </c>
      <c r="L70" s="345">
        <v>1</v>
      </c>
      <c r="M70" s="345">
        <v>1</v>
      </c>
      <c r="N70" s="345">
        <v>0</v>
      </c>
      <c r="O70" s="652" t="s">
        <v>760</v>
      </c>
    </row>
    <row r="71" spans="1:15" ht="51" customHeight="1" x14ac:dyDescent="0.25">
      <c r="A71" s="335" t="s">
        <v>24</v>
      </c>
      <c r="B71" s="336" t="s">
        <v>757</v>
      </c>
      <c r="C71" s="653">
        <v>1</v>
      </c>
      <c r="D71" s="336" t="s">
        <v>758</v>
      </c>
      <c r="E71" s="653">
        <v>1</v>
      </c>
      <c r="F71" s="653">
        <v>1</v>
      </c>
      <c r="G71" s="653">
        <v>1</v>
      </c>
      <c r="H71" s="653">
        <v>1</v>
      </c>
      <c r="I71" s="653">
        <v>1</v>
      </c>
      <c r="J71" s="653">
        <v>1</v>
      </c>
      <c r="K71" s="653">
        <v>1</v>
      </c>
      <c r="L71" s="653">
        <v>1</v>
      </c>
      <c r="M71" s="653">
        <v>1</v>
      </c>
      <c r="N71" s="653">
        <v>1</v>
      </c>
      <c r="O71" s="652">
        <v>1</v>
      </c>
    </row>
    <row r="72" spans="1:15" ht="38.25" customHeight="1" thickBot="1" x14ac:dyDescent="0.3">
      <c r="A72" s="337" t="s">
        <v>25</v>
      </c>
      <c r="B72" s="338" t="s">
        <v>316</v>
      </c>
      <c r="C72" s="348">
        <v>1</v>
      </c>
      <c r="D72" s="338" t="s">
        <v>754</v>
      </c>
      <c r="E72" s="348">
        <v>1</v>
      </c>
      <c r="F72" s="348">
        <v>1</v>
      </c>
      <c r="G72" s="348">
        <v>1</v>
      </c>
      <c r="H72" s="348">
        <v>1</v>
      </c>
      <c r="I72" s="348">
        <v>1</v>
      </c>
      <c r="J72" s="348">
        <v>1</v>
      </c>
      <c r="K72" s="348">
        <v>1</v>
      </c>
      <c r="L72" s="348">
        <v>1</v>
      </c>
      <c r="M72" s="348">
        <v>1</v>
      </c>
      <c r="N72" s="348">
        <v>1</v>
      </c>
      <c r="O72" s="413">
        <v>1</v>
      </c>
    </row>
    <row r="73" spans="1:15" ht="38.25" customHeight="1" thickBot="1" x14ac:dyDescent="0.3">
      <c r="A73" s="893" t="s">
        <v>545</v>
      </c>
      <c r="B73" s="894"/>
      <c r="C73" s="894"/>
      <c r="D73" s="894"/>
      <c r="E73" s="894"/>
      <c r="F73" s="894"/>
      <c r="G73" s="894"/>
      <c r="H73" s="894"/>
      <c r="I73" s="894"/>
      <c r="J73" s="894"/>
      <c r="K73" s="894"/>
      <c r="L73" s="894"/>
      <c r="M73" s="894"/>
      <c r="N73" s="894"/>
      <c r="O73" s="895"/>
    </row>
    <row r="74" spans="1:15" ht="25.5" customHeight="1" x14ac:dyDescent="0.25">
      <c r="A74" s="833" t="s">
        <v>26</v>
      </c>
      <c r="B74" s="654" t="s">
        <v>753</v>
      </c>
      <c r="C74" s="605">
        <v>1</v>
      </c>
      <c r="D74" s="657" t="s">
        <v>1288</v>
      </c>
      <c r="E74" s="273">
        <v>1</v>
      </c>
      <c r="F74" s="273">
        <v>1</v>
      </c>
      <c r="G74" s="273">
        <v>1</v>
      </c>
      <c r="H74" s="273">
        <v>1</v>
      </c>
      <c r="I74" s="273">
        <v>1</v>
      </c>
      <c r="J74" s="273">
        <v>1</v>
      </c>
      <c r="K74" s="273">
        <v>1</v>
      </c>
      <c r="L74" s="273"/>
      <c r="M74" s="273">
        <v>1</v>
      </c>
      <c r="N74" s="273"/>
      <c r="O74" s="359">
        <v>0</v>
      </c>
    </row>
    <row r="75" spans="1:15" ht="31.5" customHeight="1" x14ac:dyDescent="0.25">
      <c r="A75" s="829"/>
      <c r="B75" s="655" t="s">
        <v>285</v>
      </c>
      <c r="C75" s="200">
        <v>1</v>
      </c>
      <c r="D75" s="658" t="s">
        <v>1289</v>
      </c>
      <c r="E75" s="527">
        <v>1</v>
      </c>
      <c r="F75" s="527">
        <v>1</v>
      </c>
      <c r="G75" s="527">
        <v>1</v>
      </c>
      <c r="H75" s="527">
        <v>1</v>
      </c>
      <c r="I75" s="527">
        <v>1</v>
      </c>
      <c r="J75" s="527">
        <v>1</v>
      </c>
      <c r="K75" s="527">
        <v>1</v>
      </c>
      <c r="L75" s="527"/>
      <c r="M75" s="527">
        <v>1</v>
      </c>
      <c r="N75" s="527"/>
      <c r="O75" s="528">
        <v>0</v>
      </c>
    </row>
    <row r="76" spans="1:15" ht="30" customHeight="1" x14ac:dyDescent="0.25">
      <c r="A76" s="342" t="s">
        <v>27</v>
      </c>
      <c r="B76" s="655" t="s">
        <v>749</v>
      </c>
      <c r="C76" s="200">
        <v>0</v>
      </c>
      <c r="D76" s="655" t="s">
        <v>750</v>
      </c>
      <c r="E76" s="527">
        <v>1</v>
      </c>
      <c r="F76" s="527"/>
      <c r="G76" s="527">
        <v>1</v>
      </c>
      <c r="H76" s="527">
        <v>1</v>
      </c>
      <c r="I76" s="527">
        <v>1</v>
      </c>
      <c r="J76" s="527">
        <v>1</v>
      </c>
      <c r="K76" s="527">
        <v>1</v>
      </c>
      <c r="L76" s="527"/>
      <c r="M76" s="527"/>
      <c r="N76" s="527"/>
      <c r="O76" s="528"/>
    </row>
    <row r="77" spans="1:15" s="85" customFormat="1" ht="25.5" customHeight="1" x14ac:dyDescent="0.25">
      <c r="A77" s="343" t="s">
        <v>28</v>
      </c>
      <c r="B77" s="656" t="s">
        <v>114</v>
      </c>
      <c r="C77" s="662">
        <v>1</v>
      </c>
      <c r="D77" s="656" t="s">
        <v>949</v>
      </c>
      <c r="E77" s="662">
        <v>1</v>
      </c>
      <c r="F77" s="662">
        <v>1</v>
      </c>
      <c r="G77" s="662">
        <v>1</v>
      </c>
      <c r="H77" s="662">
        <v>1</v>
      </c>
      <c r="I77" s="662">
        <v>1</v>
      </c>
      <c r="J77" s="662">
        <v>1</v>
      </c>
      <c r="K77" s="662">
        <v>1</v>
      </c>
      <c r="L77" s="662">
        <v>1</v>
      </c>
      <c r="M77" s="662">
        <v>1</v>
      </c>
      <c r="N77" s="662">
        <v>1</v>
      </c>
      <c r="O77" s="664">
        <v>1</v>
      </c>
    </row>
    <row r="78" spans="1:15" ht="27" customHeight="1" x14ac:dyDescent="0.25">
      <c r="A78" s="900" t="s">
        <v>81</v>
      </c>
      <c r="B78" s="332" t="s">
        <v>309</v>
      </c>
      <c r="C78" s="663">
        <v>0</v>
      </c>
      <c r="D78" s="334"/>
      <c r="E78" s="390">
        <v>1</v>
      </c>
      <c r="F78" s="390">
        <v>1</v>
      </c>
      <c r="G78" s="390"/>
      <c r="H78" s="390">
        <v>1</v>
      </c>
      <c r="I78" s="390">
        <v>1</v>
      </c>
      <c r="J78" s="390">
        <v>1</v>
      </c>
      <c r="K78" s="390">
        <v>1</v>
      </c>
      <c r="L78" s="390">
        <v>1</v>
      </c>
      <c r="M78" s="390">
        <v>1</v>
      </c>
      <c r="N78" s="390"/>
      <c r="O78" s="665"/>
    </row>
    <row r="79" spans="1:15" ht="18.75" customHeight="1" x14ac:dyDescent="0.25">
      <c r="A79" s="900"/>
      <c r="B79" s="332" t="s">
        <v>317</v>
      </c>
      <c r="C79" s="663">
        <v>1</v>
      </c>
      <c r="D79" s="659" t="s">
        <v>318</v>
      </c>
      <c r="E79" s="390"/>
      <c r="F79" s="390"/>
      <c r="G79" s="390"/>
      <c r="H79" s="390"/>
      <c r="I79" s="390"/>
      <c r="J79" s="390"/>
      <c r="K79" s="390"/>
      <c r="L79" s="390"/>
      <c r="M79" s="390"/>
      <c r="N79" s="390">
        <v>1</v>
      </c>
      <c r="O79" s="665"/>
    </row>
    <row r="80" spans="1:15" ht="26.25" customHeight="1" x14ac:dyDescent="0.25">
      <c r="A80" s="900"/>
      <c r="B80" s="332" t="s">
        <v>319</v>
      </c>
      <c r="C80" s="663">
        <v>1</v>
      </c>
      <c r="D80" s="659" t="s">
        <v>953</v>
      </c>
      <c r="E80" s="390"/>
      <c r="F80" s="390">
        <v>1</v>
      </c>
      <c r="G80" s="390"/>
      <c r="H80" s="390"/>
      <c r="I80" s="390"/>
      <c r="J80" s="390"/>
      <c r="K80" s="390"/>
      <c r="L80" s="390"/>
      <c r="M80" s="390">
        <v>1</v>
      </c>
      <c r="N80" s="390"/>
      <c r="O80" s="665"/>
    </row>
    <row r="81" spans="1:15" ht="23.25" customHeight="1" x14ac:dyDescent="0.25">
      <c r="A81" s="900"/>
      <c r="B81" s="332" t="s">
        <v>320</v>
      </c>
      <c r="C81" s="663">
        <v>1</v>
      </c>
      <c r="D81" s="660" t="s">
        <v>954</v>
      </c>
      <c r="E81" s="390"/>
      <c r="F81" s="390"/>
      <c r="G81" s="390"/>
      <c r="H81" s="390"/>
      <c r="I81" s="390"/>
      <c r="J81" s="390"/>
      <c r="K81" s="390"/>
      <c r="L81" s="390"/>
      <c r="M81" s="390">
        <v>1</v>
      </c>
      <c r="N81" s="390"/>
      <c r="O81" s="665"/>
    </row>
    <row r="82" spans="1:15" ht="24.75" customHeight="1" x14ac:dyDescent="0.25">
      <c r="A82" s="900"/>
      <c r="B82" s="332" t="s">
        <v>285</v>
      </c>
      <c r="C82" s="663">
        <v>1</v>
      </c>
      <c r="D82" s="660" t="s">
        <v>955</v>
      </c>
      <c r="E82" s="390">
        <v>1</v>
      </c>
      <c r="F82" s="390"/>
      <c r="G82" s="390"/>
      <c r="H82" s="390"/>
      <c r="I82" s="390"/>
      <c r="J82" s="390"/>
      <c r="K82" s="390">
        <v>1</v>
      </c>
      <c r="L82" s="390">
        <v>1</v>
      </c>
      <c r="M82" s="390">
        <v>1</v>
      </c>
      <c r="N82" s="390">
        <v>1</v>
      </c>
      <c r="O82" s="665"/>
    </row>
    <row r="83" spans="1:15" ht="25.5" customHeight="1" x14ac:dyDescent="0.25">
      <c r="A83" s="900"/>
      <c r="B83" s="332" t="s">
        <v>952</v>
      </c>
      <c r="C83" s="663">
        <v>0</v>
      </c>
      <c r="D83" s="660"/>
      <c r="E83" s="390"/>
      <c r="F83" s="390"/>
      <c r="G83" s="390">
        <v>1</v>
      </c>
      <c r="H83" s="390"/>
      <c r="I83" s="390"/>
      <c r="J83" s="390"/>
      <c r="K83" s="390"/>
      <c r="L83" s="390"/>
      <c r="M83" s="390"/>
      <c r="N83" s="390"/>
      <c r="O83" s="665"/>
    </row>
    <row r="84" spans="1:15" ht="26.25" customHeight="1" x14ac:dyDescent="0.25">
      <c r="A84" s="900"/>
      <c r="B84" s="332" t="s">
        <v>321</v>
      </c>
      <c r="C84" s="663">
        <v>1</v>
      </c>
      <c r="D84" s="661" t="s">
        <v>489</v>
      </c>
      <c r="E84" s="390"/>
      <c r="F84" s="390">
        <v>1</v>
      </c>
      <c r="G84" s="390"/>
      <c r="H84" s="390"/>
      <c r="I84" s="390"/>
      <c r="J84" s="390"/>
      <c r="K84" s="390"/>
      <c r="L84" s="390"/>
      <c r="M84" s="390"/>
      <c r="N84" s="390"/>
      <c r="O84" s="665"/>
    </row>
    <row r="85" spans="1:15" ht="42" customHeight="1" x14ac:dyDescent="0.25">
      <c r="A85" s="901" t="s">
        <v>1302</v>
      </c>
      <c r="B85" s="666" t="s">
        <v>322</v>
      </c>
      <c r="C85" s="609">
        <v>1</v>
      </c>
      <c r="D85" s="667">
        <v>40808</v>
      </c>
      <c r="E85" s="550">
        <v>1</v>
      </c>
      <c r="F85" s="550">
        <v>0</v>
      </c>
      <c r="G85" s="550">
        <v>1</v>
      </c>
      <c r="H85" s="550">
        <v>1</v>
      </c>
      <c r="I85" s="550">
        <v>1</v>
      </c>
      <c r="J85" s="550">
        <v>1</v>
      </c>
      <c r="K85" s="550">
        <v>1</v>
      </c>
      <c r="L85" s="550">
        <v>1</v>
      </c>
      <c r="M85" s="550">
        <v>0</v>
      </c>
      <c r="N85" s="550">
        <v>0</v>
      </c>
      <c r="O85" s="602">
        <v>0</v>
      </c>
    </row>
    <row r="86" spans="1:15" ht="56.25" customHeight="1" x14ac:dyDescent="0.25">
      <c r="A86" s="902"/>
      <c r="B86" s="666" t="s">
        <v>323</v>
      </c>
      <c r="C86" s="550">
        <v>1</v>
      </c>
      <c r="D86" s="667">
        <v>41605</v>
      </c>
      <c r="E86" s="550">
        <v>0</v>
      </c>
      <c r="F86" s="550">
        <v>0</v>
      </c>
      <c r="G86" s="550">
        <v>0</v>
      </c>
      <c r="H86" s="550">
        <v>0</v>
      </c>
      <c r="I86" s="550">
        <v>0</v>
      </c>
      <c r="J86" s="550">
        <v>0</v>
      </c>
      <c r="K86" s="550">
        <v>0</v>
      </c>
      <c r="L86" s="550">
        <v>0</v>
      </c>
      <c r="M86" s="550">
        <v>1</v>
      </c>
      <c r="N86" s="550">
        <v>0</v>
      </c>
      <c r="O86" s="602">
        <v>0</v>
      </c>
    </row>
    <row r="87" spans="1:15" ht="31.5" customHeight="1" x14ac:dyDescent="0.25">
      <c r="A87" s="902"/>
      <c r="B87" s="666" t="s">
        <v>324</v>
      </c>
      <c r="C87" s="550">
        <v>1</v>
      </c>
      <c r="D87" s="667">
        <v>40116</v>
      </c>
      <c r="E87" s="550">
        <v>0</v>
      </c>
      <c r="F87" s="550">
        <v>1</v>
      </c>
      <c r="G87" s="550">
        <v>0</v>
      </c>
      <c r="H87" s="550">
        <v>0</v>
      </c>
      <c r="I87" s="550">
        <v>0</v>
      </c>
      <c r="J87" s="550">
        <v>0</v>
      </c>
      <c r="K87" s="550">
        <v>0</v>
      </c>
      <c r="L87" s="550">
        <v>0</v>
      </c>
      <c r="M87" s="550">
        <v>1</v>
      </c>
      <c r="N87" s="550">
        <v>0</v>
      </c>
      <c r="O87" s="602">
        <v>0</v>
      </c>
    </row>
    <row r="88" spans="1:15" ht="42" customHeight="1" x14ac:dyDescent="0.25">
      <c r="A88" s="903"/>
      <c r="B88" s="666" t="s">
        <v>325</v>
      </c>
      <c r="C88" s="550">
        <v>1</v>
      </c>
      <c r="D88" s="667">
        <v>41961</v>
      </c>
      <c r="E88" s="550">
        <v>0</v>
      </c>
      <c r="F88" s="550">
        <v>0</v>
      </c>
      <c r="G88" s="550">
        <v>0</v>
      </c>
      <c r="H88" s="550">
        <v>1</v>
      </c>
      <c r="I88" s="550">
        <v>1</v>
      </c>
      <c r="J88" s="550">
        <v>1</v>
      </c>
      <c r="K88" s="550">
        <v>0</v>
      </c>
      <c r="L88" s="550">
        <v>0</v>
      </c>
      <c r="M88" s="550"/>
      <c r="N88" s="550">
        <v>0</v>
      </c>
      <c r="O88" s="602">
        <v>0</v>
      </c>
    </row>
    <row r="89" spans="1:15" s="85" customFormat="1" ht="36" customHeight="1" x14ac:dyDescent="0.25">
      <c r="A89" s="668" t="s">
        <v>1303</v>
      </c>
      <c r="B89" s="666" t="s">
        <v>326</v>
      </c>
      <c r="C89" s="609">
        <v>1</v>
      </c>
      <c r="D89" s="666" t="s">
        <v>499</v>
      </c>
      <c r="E89" s="550">
        <v>1</v>
      </c>
      <c r="F89" s="550">
        <v>0</v>
      </c>
      <c r="G89" s="550">
        <v>1</v>
      </c>
      <c r="H89" s="550">
        <v>1</v>
      </c>
      <c r="I89" s="550">
        <v>1</v>
      </c>
      <c r="J89" s="550">
        <v>1</v>
      </c>
      <c r="K89" s="550">
        <v>1</v>
      </c>
      <c r="L89" s="550">
        <v>0</v>
      </c>
      <c r="M89" s="550">
        <v>0</v>
      </c>
      <c r="N89" s="550">
        <v>0</v>
      </c>
      <c r="O89" s="602">
        <v>0</v>
      </c>
    </row>
    <row r="90" spans="1:15" s="85" customFormat="1" ht="54" customHeight="1" thickBot="1" x14ac:dyDescent="0.3">
      <c r="A90" s="284" t="s">
        <v>35</v>
      </c>
      <c r="B90" s="271" t="s">
        <v>309</v>
      </c>
      <c r="C90" s="200">
        <v>1</v>
      </c>
      <c r="D90" s="271" t="s">
        <v>327</v>
      </c>
      <c r="E90" s="527">
        <v>1</v>
      </c>
      <c r="F90" s="527">
        <v>0</v>
      </c>
      <c r="G90" s="527">
        <v>0</v>
      </c>
      <c r="H90" s="527">
        <v>1</v>
      </c>
      <c r="I90" s="527">
        <v>1</v>
      </c>
      <c r="J90" s="527">
        <v>1</v>
      </c>
      <c r="K90" s="527">
        <v>1</v>
      </c>
      <c r="L90" s="527">
        <v>1</v>
      </c>
      <c r="M90" s="527">
        <v>0</v>
      </c>
      <c r="N90" s="527">
        <v>0</v>
      </c>
      <c r="O90" s="528">
        <v>0</v>
      </c>
    </row>
    <row r="91" spans="1:15" ht="31.5" customHeight="1" thickBot="1" x14ac:dyDescent="0.3">
      <c r="A91" s="874" t="s">
        <v>546</v>
      </c>
      <c r="B91" s="875"/>
      <c r="C91" s="875"/>
      <c r="D91" s="875"/>
      <c r="E91" s="875"/>
      <c r="F91" s="875"/>
      <c r="G91" s="875"/>
      <c r="H91" s="875"/>
      <c r="I91" s="875"/>
      <c r="J91" s="875"/>
      <c r="K91" s="875"/>
      <c r="L91" s="875"/>
      <c r="M91" s="875"/>
      <c r="N91" s="875"/>
      <c r="O91" s="876"/>
    </row>
    <row r="92" spans="1:15" ht="44.25" customHeight="1" x14ac:dyDescent="0.25">
      <c r="A92" s="842" t="s">
        <v>38</v>
      </c>
      <c r="B92" s="346" t="s">
        <v>303</v>
      </c>
      <c r="C92" s="347">
        <v>1</v>
      </c>
      <c r="D92" s="346" t="s">
        <v>1292</v>
      </c>
      <c r="E92" s="347">
        <v>1</v>
      </c>
      <c r="F92" s="347">
        <v>1</v>
      </c>
      <c r="G92" s="347">
        <v>1</v>
      </c>
      <c r="H92" s="347">
        <v>1</v>
      </c>
      <c r="I92" s="347">
        <v>1</v>
      </c>
      <c r="J92" s="347">
        <v>1</v>
      </c>
      <c r="K92" s="347">
        <v>1</v>
      </c>
      <c r="L92" s="347">
        <v>1</v>
      </c>
      <c r="M92" s="347">
        <v>1</v>
      </c>
      <c r="N92" s="347">
        <v>1</v>
      </c>
      <c r="O92" s="412">
        <v>1</v>
      </c>
    </row>
    <row r="93" spans="1:15" s="85" customFormat="1" ht="64.5" customHeight="1" x14ac:dyDescent="0.25">
      <c r="A93" s="842"/>
      <c r="B93" s="348" t="s">
        <v>309</v>
      </c>
      <c r="C93" s="348">
        <v>1</v>
      </c>
      <c r="D93" s="348" t="s">
        <v>963</v>
      </c>
      <c r="E93" s="348">
        <v>1</v>
      </c>
      <c r="F93" s="348">
        <v>1</v>
      </c>
      <c r="G93" s="348">
        <v>0</v>
      </c>
      <c r="H93" s="348">
        <v>1</v>
      </c>
      <c r="I93" s="348">
        <v>1</v>
      </c>
      <c r="J93" s="348">
        <v>1</v>
      </c>
      <c r="K93" s="348">
        <v>1</v>
      </c>
      <c r="L93" s="348">
        <v>1</v>
      </c>
      <c r="M93" s="348">
        <v>1</v>
      </c>
      <c r="N93" s="348">
        <v>1</v>
      </c>
      <c r="O93" s="413">
        <v>1</v>
      </c>
    </row>
    <row r="94" spans="1:15" s="85" customFormat="1" ht="39" customHeight="1" x14ac:dyDescent="0.25">
      <c r="A94" s="841" t="s">
        <v>39</v>
      </c>
      <c r="B94" s="348" t="s">
        <v>303</v>
      </c>
      <c r="C94" s="348">
        <v>1</v>
      </c>
      <c r="D94" s="348" t="s">
        <v>981</v>
      </c>
      <c r="E94" s="348">
        <v>1</v>
      </c>
      <c r="F94" s="348">
        <v>1</v>
      </c>
      <c r="G94" s="348">
        <v>1</v>
      </c>
      <c r="H94" s="348">
        <v>1</v>
      </c>
      <c r="I94" s="348">
        <v>1</v>
      </c>
      <c r="J94" s="348">
        <v>1</v>
      </c>
      <c r="K94" s="348">
        <v>1</v>
      </c>
      <c r="L94" s="348">
        <v>1</v>
      </c>
      <c r="M94" s="348">
        <v>1</v>
      </c>
      <c r="N94" s="348">
        <v>1</v>
      </c>
      <c r="O94" s="413">
        <v>1</v>
      </c>
    </row>
    <row r="95" spans="1:15" s="85" customFormat="1" ht="31.5" customHeight="1" x14ac:dyDescent="0.25">
      <c r="A95" s="842"/>
      <c r="B95" s="348" t="s">
        <v>309</v>
      </c>
      <c r="C95" s="348">
        <v>1</v>
      </c>
      <c r="D95" s="348" t="s">
        <v>963</v>
      </c>
      <c r="E95" s="348">
        <v>1</v>
      </c>
      <c r="F95" s="348">
        <v>1</v>
      </c>
      <c r="G95" s="348">
        <v>0</v>
      </c>
      <c r="H95" s="348">
        <v>1</v>
      </c>
      <c r="I95" s="348">
        <v>1</v>
      </c>
      <c r="J95" s="348">
        <v>1</v>
      </c>
      <c r="K95" s="348">
        <v>1</v>
      </c>
      <c r="L95" s="348">
        <v>1</v>
      </c>
      <c r="M95" s="348">
        <v>1</v>
      </c>
      <c r="N95" s="348">
        <v>1</v>
      </c>
      <c r="O95" s="413">
        <v>1</v>
      </c>
    </row>
    <row r="96" spans="1:15" s="85" customFormat="1" ht="33.75" customHeight="1" x14ac:dyDescent="0.25">
      <c r="A96" s="832" t="s">
        <v>37</v>
      </c>
      <c r="B96" s="348" t="s">
        <v>303</v>
      </c>
      <c r="C96" s="348">
        <v>1</v>
      </c>
      <c r="D96" s="348" t="s">
        <v>981</v>
      </c>
      <c r="E96" s="348">
        <v>1</v>
      </c>
      <c r="F96" s="348">
        <v>1</v>
      </c>
      <c r="G96" s="348">
        <v>1</v>
      </c>
      <c r="H96" s="348">
        <v>1</v>
      </c>
      <c r="I96" s="348">
        <v>1</v>
      </c>
      <c r="J96" s="348">
        <v>1</v>
      </c>
      <c r="K96" s="348">
        <v>1</v>
      </c>
      <c r="L96" s="348">
        <v>1</v>
      </c>
      <c r="M96" s="348">
        <v>1</v>
      </c>
      <c r="N96" s="348">
        <v>1</v>
      </c>
      <c r="O96" s="312">
        <v>1</v>
      </c>
    </row>
    <row r="97" spans="1:15" ht="38.25" customHeight="1" x14ac:dyDescent="0.25">
      <c r="A97" s="832"/>
      <c r="B97" s="348" t="s">
        <v>309</v>
      </c>
      <c r="C97" s="348">
        <v>1</v>
      </c>
      <c r="D97" s="348" t="s">
        <v>963</v>
      </c>
      <c r="E97" s="348">
        <v>1</v>
      </c>
      <c r="F97" s="348">
        <v>1</v>
      </c>
      <c r="G97" s="348">
        <v>0</v>
      </c>
      <c r="H97" s="348">
        <v>1</v>
      </c>
      <c r="I97" s="348">
        <v>1</v>
      </c>
      <c r="J97" s="348">
        <v>1</v>
      </c>
      <c r="K97" s="348">
        <v>1</v>
      </c>
      <c r="L97" s="348">
        <v>1</v>
      </c>
      <c r="M97" s="348">
        <v>1</v>
      </c>
      <c r="N97" s="348">
        <v>1</v>
      </c>
      <c r="O97" s="312">
        <v>1</v>
      </c>
    </row>
    <row r="98" spans="1:15" ht="25.5" customHeight="1" x14ac:dyDescent="0.25">
      <c r="A98" s="831" t="s">
        <v>40</v>
      </c>
      <c r="B98" s="348" t="s">
        <v>303</v>
      </c>
      <c r="C98" s="348">
        <v>1</v>
      </c>
      <c r="D98" s="348" t="s">
        <v>981</v>
      </c>
      <c r="E98" s="348">
        <v>1</v>
      </c>
      <c r="F98" s="348">
        <v>1</v>
      </c>
      <c r="G98" s="348">
        <v>1</v>
      </c>
      <c r="H98" s="348">
        <v>1</v>
      </c>
      <c r="I98" s="348">
        <v>1</v>
      </c>
      <c r="J98" s="348">
        <v>1</v>
      </c>
      <c r="K98" s="348">
        <v>1</v>
      </c>
      <c r="L98" s="348">
        <v>1</v>
      </c>
      <c r="M98" s="348">
        <v>1</v>
      </c>
      <c r="N98" s="348">
        <v>1</v>
      </c>
      <c r="O98" s="413">
        <v>1</v>
      </c>
    </row>
    <row r="99" spans="1:15" ht="31.5" customHeight="1" x14ac:dyDescent="0.25">
      <c r="A99" s="831"/>
      <c r="B99" s="348" t="s">
        <v>309</v>
      </c>
      <c r="C99" s="348">
        <v>1</v>
      </c>
      <c r="D99" s="348" t="s">
        <v>963</v>
      </c>
      <c r="E99" s="348">
        <v>1</v>
      </c>
      <c r="F99" s="348">
        <v>1</v>
      </c>
      <c r="G99" s="348">
        <v>0</v>
      </c>
      <c r="H99" s="348">
        <v>1</v>
      </c>
      <c r="I99" s="348">
        <v>1</v>
      </c>
      <c r="J99" s="348">
        <v>1</v>
      </c>
      <c r="K99" s="348">
        <v>1</v>
      </c>
      <c r="L99" s="348">
        <v>1</v>
      </c>
      <c r="M99" s="348">
        <v>1</v>
      </c>
      <c r="N99" s="348">
        <v>1</v>
      </c>
      <c r="O99" s="413">
        <v>1</v>
      </c>
    </row>
    <row r="100" spans="1:15" ht="30" customHeight="1" x14ac:dyDescent="0.25">
      <c r="A100" s="898" t="s">
        <v>41</v>
      </c>
      <c r="B100" s="348" t="s">
        <v>303</v>
      </c>
      <c r="C100" s="348">
        <v>1</v>
      </c>
      <c r="D100" s="348" t="s">
        <v>981</v>
      </c>
      <c r="E100" s="348">
        <v>1</v>
      </c>
      <c r="F100" s="348">
        <v>1</v>
      </c>
      <c r="G100" s="348">
        <v>1</v>
      </c>
      <c r="H100" s="348">
        <v>1</v>
      </c>
      <c r="I100" s="348">
        <v>1</v>
      </c>
      <c r="J100" s="348">
        <v>1</v>
      </c>
      <c r="K100" s="348">
        <v>1</v>
      </c>
      <c r="L100" s="348">
        <v>1</v>
      </c>
      <c r="M100" s="348">
        <v>1</v>
      </c>
      <c r="N100" s="348">
        <v>1</v>
      </c>
      <c r="O100" s="414">
        <v>1</v>
      </c>
    </row>
    <row r="101" spans="1:15" s="85" customFormat="1" ht="61.15" customHeight="1" thickBot="1" x14ac:dyDescent="0.3">
      <c r="A101" s="899"/>
      <c r="B101" s="348" t="s">
        <v>309</v>
      </c>
      <c r="C101" s="348">
        <v>1</v>
      </c>
      <c r="D101" s="348" t="s">
        <v>963</v>
      </c>
      <c r="E101" s="348">
        <v>1</v>
      </c>
      <c r="F101" s="348">
        <v>1</v>
      </c>
      <c r="G101" s="348">
        <v>0</v>
      </c>
      <c r="H101" s="348">
        <v>1</v>
      </c>
      <c r="I101" s="348">
        <v>1</v>
      </c>
      <c r="J101" s="348">
        <v>1</v>
      </c>
      <c r="K101" s="348">
        <v>1</v>
      </c>
      <c r="L101" s="348">
        <v>1</v>
      </c>
      <c r="M101" s="348">
        <v>1</v>
      </c>
      <c r="N101" s="348">
        <v>1</v>
      </c>
      <c r="O101" s="413">
        <v>1</v>
      </c>
    </row>
    <row r="102" spans="1:15" ht="35.25" customHeight="1" thickBot="1" x14ac:dyDescent="0.3">
      <c r="A102" s="874" t="s">
        <v>547</v>
      </c>
      <c r="B102" s="875"/>
      <c r="C102" s="875"/>
      <c r="D102" s="875"/>
      <c r="E102" s="875"/>
      <c r="F102" s="875"/>
      <c r="G102" s="875"/>
      <c r="H102" s="875"/>
      <c r="I102" s="875"/>
      <c r="J102" s="875"/>
      <c r="K102" s="875"/>
      <c r="L102" s="875"/>
      <c r="M102" s="875"/>
      <c r="N102" s="875"/>
      <c r="O102" s="876"/>
    </row>
    <row r="103" spans="1:15" ht="60" customHeight="1" x14ac:dyDescent="0.25">
      <c r="A103" s="349" t="s">
        <v>42</v>
      </c>
      <c r="B103" s="669" t="s">
        <v>988</v>
      </c>
      <c r="C103" s="326">
        <v>1</v>
      </c>
      <c r="D103" s="669" t="s">
        <v>989</v>
      </c>
      <c r="E103" s="326">
        <v>1</v>
      </c>
      <c r="F103" s="326">
        <v>1</v>
      </c>
      <c r="G103" s="326">
        <v>1</v>
      </c>
      <c r="H103" s="326"/>
      <c r="I103" s="326">
        <v>1</v>
      </c>
      <c r="J103" s="326">
        <v>11</v>
      </c>
      <c r="K103" s="326">
        <v>1</v>
      </c>
      <c r="L103" s="326">
        <v>1</v>
      </c>
      <c r="M103" s="326">
        <v>1</v>
      </c>
      <c r="N103" s="326">
        <v>1</v>
      </c>
      <c r="O103" s="399">
        <v>1</v>
      </c>
    </row>
    <row r="104" spans="1:15" ht="25.5" customHeight="1" x14ac:dyDescent="0.25">
      <c r="A104" s="896" t="s">
        <v>43</v>
      </c>
      <c r="B104" s="438" t="s">
        <v>117</v>
      </c>
      <c r="C104" s="237">
        <v>1</v>
      </c>
      <c r="D104" s="438" t="s">
        <v>996</v>
      </c>
      <c r="E104" s="257">
        <v>1</v>
      </c>
      <c r="F104" s="257">
        <v>0</v>
      </c>
      <c r="G104" s="257">
        <v>1</v>
      </c>
      <c r="H104" s="257">
        <v>0</v>
      </c>
      <c r="I104" s="257">
        <v>0</v>
      </c>
      <c r="J104" s="257">
        <v>0</v>
      </c>
      <c r="K104" s="257">
        <v>1</v>
      </c>
      <c r="L104" s="257">
        <v>1</v>
      </c>
      <c r="M104" s="257">
        <v>0</v>
      </c>
      <c r="N104" s="257">
        <v>1</v>
      </c>
      <c r="O104" s="406">
        <v>0</v>
      </c>
    </row>
    <row r="105" spans="1:15" ht="38.25" customHeight="1" x14ac:dyDescent="0.25">
      <c r="A105" s="832"/>
      <c r="B105" s="438" t="s">
        <v>997</v>
      </c>
      <c r="C105" s="237">
        <v>0</v>
      </c>
      <c r="D105" s="670"/>
      <c r="E105" s="257">
        <v>0</v>
      </c>
      <c r="F105" s="257">
        <v>0</v>
      </c>
      <c r="G105" s="257">
        <v>0</v>
      </c>
      <c r="H105" s="257">
        <v>1</v>
      </c>
      <c r="I105" s="257">
        <v>1</v>
      </c>
      <c r="J105" s="257">
        <v>1</v>
      </c>
      <c r="K105" s="257">
        <v>0</v>
      </c>
      <c r="L105" s="257">
        <v>0</v>
      </c>
      <c r="M105" s="257">
        <v>0</v>
      </c>
      <c r="N105" s="257">
        <v>0</v>
      </c>
      <c r="O105" s="406">
        <v>0</v>
      </c>
    </row>
    <row r="106" spans="1:15" ht="25.5" customHeight="1" x14ac:dyDescent="0.25">
      <c r="A106" s="833"/>
      <c r="B106" s="438" t="s">
        <v>998</v>
      </c>
      <c r="C106" s="237">
        <v>0</v>
      </c>
      <c r="D106" s="670"/>
      <c r="E106" s="257">
        <v>1</v>
      </c>
      <c r="F106" s="257">
        <v>1</v>
      </c>
      <c r="G106" s="257">
        <v>1</v>
      </c>
      <c r="H106" s="257">
        <v>1</v>
      </c>
      <c r="I106" s="257">
        <v>1</v>
      </c>
      <c r="J106" s="257">
        <v>1</v>
      </c>
      <c r="K106" s="257">
        <v>1</v>
      </c>
      <c r="L106" s="257">
        <v>1</v>
      </c>
      <c r="M106" s="257">
        <v>1</v>
      </c>
      <c r="N106" s="257">
        <v>1</v>
      </c>
      <c r="O106" s="406">
        <v>0</v>
      </c>
    </row>
    <row r="107" spans="1:15" ht="33.75" customHeight="1" x14ac:dyDescent="0.25">
      <c r="A107" s="343" t="s">
        <v>44</v>
      </c>
      <c r="B107" s="648" t="s">
        <v>1011</v>
      </c>
      <c r="C107" s="237">
        <v>1</v>
      </c>
      <c r="D107" s="648" t="s">
        <v>1012</v>
      </c>
      <c r="E107" s="237">
        <v>1</v>
      </c>
      <c r="F107" s="237">
        <v>1</v>
      </c>
      <c r="G107" s="237">
        <v>1</v>
      </c>
      <c r="H107" s="237">
        <v>1</v>
      </c>
      <c r="I107" s="237">
        <v>1</v>
      </c>
      <c r="J107" s="237">
        <v>1</v>
      </c>
      <c r="K107" s="237">
        <v>1</v>
      </c>
      <c r="L107" s="237">
        <v>1</v>
      </c>
      <c r="M107" s="237">
        <v>1</v>
      </c>
      <c r="N107" s="237">
        <v>1</v>
      </c>
      <c r="O107" s="415">
        <v>1</v>
      </c>
    </row>
    <row r="108" spans="1:15" ht="24" customHeight="1" x14ac:dyDescent="0.25">
      <c r="A108" s="829" t="s">
        <v>45</v>
      </c>
      <c r="B108" s="433" t="s">
        <v>1028</v>
      </c>
      <c r="C108" s="356">
        <v>1</v>
      </c>
      <c r="D108" s="433" t="s">
        <v>1029</v>
      </c>
      <c r="E108" s="356">
        <v>1</v>
      </c>
      <c r="F108" s="356">
        <v>1</v>
      </c>
      <c r="G108" s="356">
        <v>1</v>
      </c>
      <c r="H108" s="356"/>
      <c r="I108" s="356"/>
      <c r="J108" s="356"/>
      <c r="K108" s="356">
        <v>1</v>
      </c>
      <c r="L108" s="356">
        <v>1</v>
      </c>
      <c r="M108" s="356"/>
      <c r="N108" s="356"/>
      <c r="O108" s="416"/>
    </row>
    <row r="109" spans="1:15" ht="37.5" customHeight="1" x14ac:dyDescent="0.25">
      <c r="A109" s="829"/>
      <c r="B109" s="433" t="s">
        <v>1030</v>
      </c>
      <c r="C109" s="356">
        <v>1</v>
      </c>
      <c r="D109" s="433" t="s">
        <v>1031</v>
      </c>
      <c r="E109" s="356"/>
      <c r="F109" s="356"/>
      <c r="G109" s="356"/>
      <c r="H109" s="356">
        <v>1</v>
      </c>
      <c r="I109" s="356">
        <v>1</v>
      </c>
      <c r="J109" s="356">
        <v>1</v>
      </c>
      <c r="K109" s="356"/>
      <c r="L109" s="356"/>
      <c r="M109" s="356"/>
      <c r="N109" s="356"/>
      <c r="O109" s="416"/>
    </row>
    <row r="110" spans="1:15" ht="45" x14ac:dyDescent="0.25">
      <c r="A110" s="343" t="s">
        <v>46</v>
      </c>
      <c r="B110" s="276" t="s">
        <v>1042</v>
      </c>
      <c r="C110" s="254">
        <v>1</v>
      </c>
      <c r="D110" s="276" t="s">
        <v>1041</v>
      </c>
      <c r="E110" s="257">
        <v>1</v>
      </c>
      <c r="F110" s="257">
        <v>1</v>
      </c>
      <c r="G110" s="257">
        <v>1</v>
      </c>
      <c r="H110" s="257">
        <v>1</v>
      </c>
      <c r="I110" s="257">
        <v>1</v>
      </c>
      <c r="J110" s="257">
        <v>1</v>
      </c>
      <c r="K110" s="257">
        <v>1</v>
      </c>
      <c r="L110" s="257">
        <v>1</v>
      </c>
      <c r="M110" s="257">
        <v>1</v>
      </c>
      <c r="N110" s="257">
        <v>1</v>
      </c>
      <c r="O110" s="406"/>
    </row>
    <row r="111" spans="1:15" ht="25.5" customHeight="1" x14ac:dyDescent="0.25">
      <c r="A111" s="896" t="s">
        <v>47</v>
      </c>
      <c r="B111" s="648" t="s">
        <v>119</v>
      </c>
      <c r="C111" s="237">
        <v>1</v>
      </c>
      <c r="D111" s="438" t="s">
        <v>1050</v>
      </c>
      <c r="E111" s="237">
        <v>1</v>
      </c>
      <c r="F111" s="237">
        <v>1</v>
      </c>
      <c r="G111" s="237">
        <v>0</v>
      </c>
      <c r="H111" s="237">
        <v>1</v>
      </c>
      <c r="I111" s="237">
        <v>1</v>
      </c>
      <c r="J111" s="237">
        <v>1</v>
      </c>
      <c r="K111" s="237">
        <v>1</v>
      </c>
      <c r="L111" s="237">
        <v>1</v>
      </c>
      <c r="M111" s="237">
        <v>1</v>
      </c>
      <c r="N111" s="237">
        <v>1</v>
      </c>
      <c r="O111" s="406">
        <v>0</v>
      </c>
    </row>
    <row r="112" spans="1:15" ht="31.5" x14ac:dyDescent="0.25">
      <c r="A112" s="832"/>
      <c r="B112" s="637" t="s">
        <v>1051</v>
      </c>
      <c r="C112" s="257">
        <v>1</v>
      </c>
      <c r="D112" s="438" t="s">
        <v>330</v>
      </c>
      <c r="E112" s="257">
        <v>0</v>
      </c>
      <c r="F112" s="257">
        <v>0</v>
      </c>
      <c r="G112" s="257">
        <v>1</v>
      </c>
      <c r="H112" s="257">
        <v>0</v>
      </c>
      <c r="I112" s="257">
        <v>0</v>
      </c>
      <c r="J112" s="257">
        <v>0</v>
      </c>
      <c r="K112" s="257">
        <v>0</v>
      </c>
      <c r="L112" s="257">
        <v>0</v>
      </c>
      <c r="M112" s="257">
        <v>0</v>
      </c>
      <c r="N112" s="257">
        <v>0</v>
      </c>
      <c r="O112" s="406">
        <v>1</v>
      </c>
    </row>
    <row r="113" spans="1:15" ht="53.25" customHeight="1" thickBot="1" x14ac:dyDescent="0.3">
      <c r="A113" s="897"/>
      <c r="B113" s="669" t="s">
        <v>331</v>
      </c>
      <c r="C113" s="326">
        <v>1</v>
      </c>
      <c r="D113" s="671" t="s">
        <v>332</v>
      </c>
      <c r="E113" s="326">
        <v>0</v>
      </c>
      <c r="F113" s="326">
        <v>0</v>
      </c>
      <c r="G113" s="326">
        <v>0</v>
      </c>
      <c r="H113" s="326">
        <v>0</v>
      </c>
      <c r="I113" s="326">
        <v>0</v>
      </c>
      <c r="J113" s="326">
        <v>0</v>
      </c>
      <c r="K113" s="326">
        <v>0</v>
      </c>
      <c r="L113" s="326">
        <v>0</v>
      </c>
      <c r="M113" s="326">
        <v>1</v>
      </c>
      <c r="N113" s="326">
        <v>0</v>
      </c>
      <c r="O113" s="399">
        <v>0</v>
      </c>
    </row>
    <row r="114" spans="1:15" s="85" customFormat="1" ht="35.25" customHeight="1" thickBot="1" x14ac:dyDescent="0.3">
      <c r="A114" s="874" t="s">
        <v>548</v>
      </c>
      <c r="B114" s="875"/>
      <c r="C114" s="875"/>
      <c r="D114" s="875"/>
      <c r="E114" s="875"/>
      <c r="F114" s="875"/>
      <c r="G114" s="875"/>
      <c r="H114" s="875"/>
      <c r="I114" s="875"/>
      <c r="J114" s="875"/>
      <c r="K114" s="875"/>
      <c r="L114" s="875"/>
      <c r="M114" s="875"/>
      <c r="N114" s="875"/>
      <c r="O114" s="876"/>
    </row>
    <row r="115" spans="1:15" s="85" customFormat="1" ht="60.75" customHeight="1" x14ac:dyDescent="0.25">
      <c r="A115" s="358" t="s">
        <v>48</v>
      </c>
      <c r="B115" s="320" t="s">
        <v>333</v>
      </c>
      <c r="C115" s="325">
        <v>1</v>
      </c>
      <c r="D115" s="320" t="s">
        <v>1063</v>
      </c>
      <c r="E115" s="325">
        <v>1</v>
      </c>
      <c r="F115" s="325">
        <v>1</v>
      </c>
      <c r="G115" s="325">
        <v>1</v>
      </c>
      <c r="H115" s="325">
        <v>1</v>
      </c>
      <c r="I115" s="325">
        <v>1</v>
      </c>
      <c r="J115" s="325">
        <v>1</v>
      </c>
      <c r="K115" s="325">
        <v>1</v>
      </c>
      <c r="L115" s="325"/>
      <c r="M115" s="325">
        <v>1</v>
      </c>
      <c r="N115" s="325">
        <v>1</v>
      </c>
      <c r="O115" s="359">
        <v>0</v>
      </c>
    </row>
    <row r="116" spans="1:15" s="80" customFormat="1" ht="81.75" customHeight="1" x14ac:dyDescent="0.25">
      <c r="A116" s="358" t="s">
        <v>49</v>
      </c>
      <c r="B116" s="274" t="s">
        <v>120</v>
      </c>
      <c r="C116" s="273">
        <v>1</v>
      </c>
      <c r="D116" s="274" t="s">
        <v>723</v>
      </c>
      <c r="E116" s="273">
        <v>1</v>
      </c>
      <c r="F116" s="273">
        <v>1</v>
      </c>
      <c r="G116" s="273">
        <v>1</v>
      </c>
      <c r="H116" s="273">
        <v>1</v>
      </c>
      <c r="I116" s="273">
        <v>1</v>
      </c>
      <c r="J116" s="273">
        <v>1</v>
      </c>
      <c r="K116" s="273">
        <v>1</v>
      </c>
      <c r="L116" s="273"/>
      <c r="M116" s="273">
        <v>1</v>
      </c>
      <c r="N116" s="273">
        <v>1</v>
      </c>
      <c r="O116" s="142">
        <v>0</v>
      </c>
    </row>
    <row r="117" spans="1:15" s="80" customFormat="1" ht="58.15" customHeight="1" x14ac:dyDescent="0.25">
      <c r="A117" s="120" t="s">
        <v>50</v>
      </c>
      <c r="B117" s="271" t="s">
        <v>334</v>
      </c>
      <c r="C117" s="121">
        <v>1</v>
      </c>
      <c r="D117" s="271" t="s">
        <v>719</v>
      </c>
      <c r="E117" s="121">
        <v>1</v>
      </c>
      <c r="F117" s="121">
        <v>1</v>
      </c>
      <c r="G117" s="121">
        <v>1</v>
      </c>
      <c r="H117" s="121">
        <v>1</v>
      </c>
      <c r="I117" s="121">
        <v>1</v>
      </c>
      <c r="J117" s="121">
        <v>1</v>
      </c>
      <c r="K117" s="121">
        <v>1</v>
      </c>
      <c r="L117" s="121"/>
      <c r="M117" s="121">
        <v>1</v>
      </c>
      <c r="N117" s="121">
        <v>1</v>
      </c>
      <c r="O117" s="142">
        <v>0</v>
      </c>
    </row>
    <row r="118" spans="1:15" s="80" customFormat="1" ht="45" customHeight="1" x14ac:dyDescent="0.25">
      <c r="A118" s="284" t="s">
        <v>52</v>
      </c>
      <c r="B118" s="271" t="s">
        <v>342</v>
      </c>
      <c r="C118" s="121">
        <v>1</v>
      </c>
      <c r="D118" s="271" t="s">
        <v>343</v>
      </c>
      <c r="E118" s="121">
        <v>1</v>
      </c>
      <c r="F118" s="121">
        <v>1</v>
      </c>
      <c r="G118" s="121">
        <v>1</v>
      </c>
      <c r="H118" s="121">
        <v>1</v>
      </c>
      <c r="I118" s="121">
        <v>1</v>
      </c>
      <c r="J118" s="121">
        <v>1</v>
      </c>
      <c r="K118" s="121">
        <v>1</v>
      </c>
      <c r="L118" s="121"/>
      <c r="M118" s="121">
        <v>1</v>
      </c>
      <c r="N118" s="121">
        <v>1</v>
      </c>
      <c r="O118" s="285">
        <v>0</v>
      </c>
    </row>
    <row r="119" spans="1:15" s="80" customFormat="1" ht="33.75" customHeight="1" x14ac:dyDescent="0.25">
      <c r="A119" s="120" t="s">
        <v>54</v>
      </c>
      <c r="B119" s="271" t="s">
        <v>706</v>
      </c>
      <c r="C119" s="121">
        <v>1</v>
      </c>
      <c r="D119" s="271" t="s">
        <v>707</v>
      </c>
      <c r="E119" s="121">
        <v>1</v>
      </c>
      <c r="F119" s="121">
        <v>1</v>
      </c>
      <c r="G119" s="121">
        <v>1</v>
      </c>
      <c r="H119" s="121">
        <v>1</v>
      </c>
      <c r="I119" s="121">
        <v>1</v>
      </c>
      <c r="J119" s="121">
        <v>1</v>
      </c>
      <c r="K119" s="121">
        <v>1</v>
      </c>
      <c r="L119" s="121"/>
      <c r="M119" s="121">
        <v>1</v>
      </c>
      <c r="N119" s="121">
        <v>1</v>
      </c>
      <c r="O119" s="142">
        <v>0</v>
      </c>
    </row>
    <row r="120" spans="1:15" s="80" customFormat="1" ht="35.25" customHeight="1" x14ac:dyDescent="0.25">
      <c r="A120" s="870" t="s">
        <v>347</v>
      </c>
      <c r="B120" s="271" t="s">
        <v>698</v>
      </c>
      <c r="C120" s="121">
        <v>1</v>
      </c>
      <c r="D120" s="271" t="s">
        <v>348</v>
      </c>
      <c r="E120" s="121">
        <v>1</v>
      </c>
      <c r="F120" s="121">
        <v>1</v>
      </c>
      <c r="G120" s="121">
        <v>1</v>
      </c>
      <c r="H120" s="121">
        <v>1</v>
      </c>
      <c r="I120" s="121">
        <v>1</v>
      </c>
      <c r="J120" s="121">
        <v>1</v>
      </c>
      <c r="K120" s="121">
        <v>1</v>
      </c>
      <c r="L120" s="121"/>
      <c r="M120" s="121">
        <v>1</v>
      </c>
      <c r="N120" s="121">
        <v>1</v>
      </c>
      <c r="O120" s="142">
        <v>0</v>
      </c>
    </row>
    <row r="121" spans="1:15" ht="36.75" customHeight="1" x14ac:dyDescent="0.25">
      <c r="A121" s="871"/>
      <c r="B121" s="271" t="s">
        <v>699</v>
      </c>
      <c r="C121" s="121">
        <v>1</v>
      </c>
      <c r="D121" s="271" t="s">
        <v>700</v>
      </c>
      <c r="E121" s="121"/>
      <c r="F121" s="121"/>
      <c r="G121" s="121"/>
      <c r="H121" s="121">
        <v>1</v>
      </c>
      <c r="I121" s="121">
        <v>1</v>
      </c>
      <c r="J121" s="121">
        <v>1</v>
      </c>
      <c r="K121" s="121"/>
      <c r="L121" s="121"/>
      <c r="M121" s="121"/>
      <c r="N121" s="121"/>
      <c r="O121" s="142">
        <v>0</v>
      </c>
    </row>
    <row r="122" spans="1:15" ht="61.9" customHeight="1" thickBot="1" x14ac:dyDescent="0.3">
      <c r="A122" s="135" t="s">
        <v>57</v>
      </c>
      <c r="B122" s="672" t="s">
        <v>349</v>
      </c>
      <c r="C122" s="121">
        <v>1</v>
      </c>
      <c r="D122" s="431" t="s">
        <v>1081</v>
      </c>
      <c r="E122" s="360">
        <v>1</v>
      </c>
      <c r="F122" s="360">
        <v>1</v>
      </c>
      <c r="G122" s="360">
        <v>1</v>
      </c>
      <c r="H122" s="360">
        <v>1</v>
      </c>
      <c r="I122" s="360">
        <v>1</v>
      </c>
      <c r="J122" s="360">
        <v>1</v>
      </c>
      <c r="K122" s="360">
        <v>1</v>
      </c>
      <c r="L122" s="360"/>
      <c r="M122" s="360">
        <v>1</v>
      </c>
      <c r="N122" s="360">
        <v>1</v>
      </c>
      <c r="O122" s="314">
        <v>0</v>
      </c>
    </row>
    <row r="123" spans="1:15" s="80" customFormat="1" ht="33" customHeight="1" thickBot="1" x14ac:dyDescent="0.3">
      <c r="A123" s="874" t="s">
        <v>549</v>
      </c>
      <c r="B123" s="875"/>
      <c r="C123" s="875"/>
      <c r="D123" s="875"/>
      <c r="E123" s="875"/>
      <c r="F123" s="875"/>
      <c r="G123" s="875"/>
      <c r="H123" s="875"/>
      <c r="I123" s="875"/>
      <c r="J123" s="875"/>
      <c r="K123" s="875"/>
      <c r="L123" s="875"/>
      <c r="M123" s="875"/>
      <c r="N123" s="875"/>
      <c r="O123" s="876"/>
    </row>
    <row r="124" spans="1:15" s="80" customFormat="1" ht="20.25" customHeight="1" x14ac:dyDescent="0.25">
      <c r="A124" s="832" t="s">
        <v>20</v>
      </c>
      <c r="B124" s="534" t="s">
        <v>649</v>
      </c>
      <c r="C124" s="872">
        <v>0</v>
      </c>
      <c r="D124" s="362" t="s">
        <v>1084</v>
      </c>
      <c r="E124" s="873"/>
      <c r="F124" s="862"/>
      <c r="G124" s="862"/>
      <c r="H124" s="862"/>
      <c r="I124" s="862"/>
      <c r="J124" s="862"/>
      <c r="K124" s="862"/>
      <c r="L124" s="862"/>
      <c r="M124" s="864">
        <v>1</v>
      </c>
      <c r="N124" s="862"/>
      <c r="O124" s="863"/>
    </row>
    <row r="125" spans="1:15" s="80" customFormat="1" ht="21.75" customHeight="1" x14ac:dyDescent="0.25">
      <c r="A125" s="832"/>
      <c r="B125" s="535" t="s">
        <v>1085</v>
      </c>
      <c r="C125" s="852"/>
      <c r="D125" s="363" t="s">
        <v>1086</v>
      </c>
      <c r="E125" s="854"/>
      <c r="F125" s="848"/>
      <c r="G125" s="848"/>
      <c r="H125" s="848"/>
      <c r="I125" s="848"/>
      <c r="J125" s="848"/>
      <c r="K125" s="848"/>
      <c r="L125" s="848"/>
      <c r="M125" s="838"/>
      <c r="N125" s="848"/>
      <c r="O125" s="840"/>
    </row>
    <row r="126" spans="1:15" s="80" customFormat="1" ht="18.75" customHeight="1" x14ac:dyDescent="0.25">
      <c r="A126" s="832"/>
      <c r="B126" s="533" t="s">
        <v>313</v>
      </c>
      <c r="C126" s="364">
        <v>0</v>
      </c>
      <c r="D126" s="365" t="s">
        <v>692</v>
      </c>
      <c r="E126" s="853"/>
      <c r="F126" s="847"/>
      <c r="G126" s="847"/>
      <c r="H126" s="837">
        <v>1</v>
      </c>
      <c r="I126" s="837">
        <v>1</v>
      </c>
      <c r="J126" s="837">
        <v>1</v>
      </c>
      <c r="K126" s="847"/>
      <c r="L126" s="847"/>
      <c r="M126" s="847"/>
      <c r="N126" s="847"/>
      <c r="O126" s="839">
        <v>1</v>
      </c>
    </row>
    <row r="127" spans="1:15" s="80" customFormat="1" ht="17.25" customHeight="1" x14ac:dyDescent="0.25">
      <c r="A127" s="832"/>
      <c r="B127" s="532" t="s">
        <v>1087</v>
      </c>
      <c r="C127" s="364"/>
      <c r="D127" s="367" t="s">
        <v>1088</v>
      </c>
      <c r="E127" s="854"/>
      <c r="F127" s="848"/>
      <c r="G127" s="848"/>
      <c r="H127" s="838"/>
      <c r="I127" s="838"/>
      <c r="J127" s="838"/>
      <c r="K127" s="848"/>
      <c r="L127" s="848"/>
      <c r="M127" s="848"/>
      <c r="N127" s="848"/>
      <c r="O127" s="840"/>
    </row>
    <row r="128" spans="1:15" s="80" customFormat="1" ht="18.75" customHeight="1" x14ac:dyDescent="0.25">
      <c r="A128" s="832"/>
      <c r="B128" s="843" t="s">
        <v>313</v>
      </c>
      <c r="C128" s="855">
        <v>0</v>
      </c>
      <c r="D128" s="368" t="s">
        <v>650</v>
      </c>
      <c r="E128" s="853"/>
      <c r="F128" s="847"/>
      <c r="G128" s="847"/>
      <c r="H128" s="837">
        <v>1</v>
      </c>
      <c r="I128" s="837">
        <v>1</v>
      </c>
      <c r="J128" s="837">
        <v>1</v>
      </c>
      <c r="K128" s="847"/>
      <c r="L128" s="847"/>
      <c r="M128" s="847"/>
      <c r="N128" s="847"/>
      <c r="O128" s="839">
        <v>1</v>
      </c>
    </row>
    <row r="129" spans="1:15" s="80" customFormat="1" ht="24" customHeight="1" x14ac:dyDescent="0.25">
      <c r="A129" s="832"/>
      <c r="B129" s="844"/>
      <c r="C129" s="856"/>
      <c r="D129" s="367" t="s">
        <v>1089</v>
      </c>
      <c r="E129" s="854"/>
      <c r="F129" s="848"/>
      <c r="G129" s="848"/>
      <c r="H129" s="838"/>
      <c r="I129" s="838"/>
      <c r="J129" s="838"/>
      <c r="K129" s="848"/>
      <c r="L129" s="848"/>
      <c r="M129" s="848"/>
      <c r="N129" s="848"/>
      <c r="O129" s="840"/>
    </row>
    <row r="130" spans="1:15" s="80" customFormat="1" ht="24" customHeight="1" x14ac:dyDescent="0.25">
      <c r="A130" s="832"/>
      <c r="B130" s="843" t="s">
        <v>651</v>
      </c>
      <c r="C130" s="855">
        <v>0</v>
      </c>
      <c r="D130" s="368" t="s">
        <v>652</v>
      </c>
      <c r="E130" s="853"/>
      <c r="F130" s="847"/>
      <c r="G130" s="847"/>
      <c r="H130" s="837">
        <v>1</v>
      </c>
      <c r="I130" s="837">
        <v>1</v>
      </c>
      <c r="J130" s="837">
        <v>1</v>
      </c>
      <c r="K130" s="847"/>
      <c r="L130" s="847"/>
      <c r="M130" s="847"/>
      <c r="N130" s="847"/>
      <c r="O130" s="839">
        <v>1</v>
      </c>
    </row>
    <row r="131" spans="1:15" s="80" customFormat="1" ht="32.25" customHeight="1" x14ac:dyDescent="0.25">
      <c r="A131" s="832"/>
      <c r="B131" s="844"/>
      <c r="C131" s="856"/>
      <c r="D131" s="367" t="s">
        <v>1089</v>
      </c>
      <c r="E131" s="854"/>
      <c r="F131" s="848"/>
      <c r="G131" s="848"/>
      <c r="H131" s="838"/>
      <c r="I131" s="838"/>
      <c r="J131" s="838"/>
      <c r="K131" s="848"/>
      <c r="L131" s="848"/>
      <c r="M131" s="848"/>
      <c r="N131" s="848"/>
      <c r="O131" s="840"/>
    </row>
    <row r="132" spans="1:15" s="80" customFormat="1" ht="19.5" customHeight="1" x14ac:dyDescent="0.25">
      <c r="A132" s="832"/>
      <c r="B132" s="849" t="s">
        <v>653</v>
      </c>
      <c r="C132" s="851">
        <v>0</v>
      </c>
      <c r="D132" s="369" t="s">
        <v>654</v>
      </c>
      <c r="E132" s="857"/>
      <c r="F132" s="837"/>
      <c r="G132" s="837"/>
      <c r="H132" s="837"/>
      <c r="I132" s="837"/>
      <c r="J132" s="837"/>
      <c r="K132" s="837"/>
      <c r="L132" s="837"/>
      <c r="M132" s="837"/>
      <c r="N132" s="837">
        <v>1</v>
      </c>
      <c r="O132" s="839"/>
    </row>
    <row r="133" spans="1:15" s="80" customFormat="1" ht="24.75" customHeight="1" x14ac:dyDescent="0.25">
      <c r="A133" s="832"/>
      <c r="B133" s="850"/>
      <c r="C133" s="852"/>
      <c r="D133" s="370" t="s">
        <v>1090</v>
      </c>
      <c r="E133" s="858"/>
      <c r="F133" s="838"/>
      <c r="G133" s="838"/>
      <c r="H133" s="838"/>
      <c r="I133" s="838"/>
      <c r="J133" s="838"/>
      <c r="K133" s="838"/>
      <c r="L133" s="838"/>
      <c r="M133" s="838"/>
      <c r="N133" s="838"/>
      <c r="O133" s="840"/>
    </row>
    <row r="134" spans="1:15" ht="20.25" customHeight="1" x14ac:dyDescent="0.25">
      <c r="A134" s="832"/>
      <c r="B134" s="531" t="s">
        <v>651</v>
      </c>
      <c r="C134" s="855">
        <v>0</v>
      </c>
      <c r="D134" s="365" t="s">
        <v>655</v>
      </c>
      <c r="E134" s="853"/>
      <c r="F134" s="847"/>
      <c r="G134" s="847"/>
      <c r="H134" s="837">
        <v>1</v>
      </c>
      <c r="I134" s="837">
        <v>1</v>
      </c>
      <c r="J134" s="837">
        <v>1</v>
      </c>
      <c r="K134" s="847"/>
      <c r="L134" s="847"/>
      <c r="M134" s="847"/>
      <c r="N134" s="847"/>
      <c r="O134" s="839">
        <v>1</v>
      </c>
    </row>
    <row r="135" spans="1:15" s="85" customFormat="1" ht="24" customHeight="1" x14ac:dyDescent="0.25">
      <c r="A135" s="832"/>
      <c r="B135" s="532" t="s">
        <v>1087</v>
      </c>
      <c r="C135" s="856"/>
      <c r="D135" s="367" t="s">
        <v>1088</v>
      </c>
      <c r="E135" s="854"/>
      <c r="F135" s="848"/>
      <c r="G135" s="848"/>
      <c r="H135" s="838"/>
      <c r="I135" s="838"/>
      <c r="J135" s="838"/>
      <c r="K135" s="848"/>
      <c r="L135" s="848"/>
      <c r="M135" s="848"/>
      <c r="N135" s="848"/>
      <c r="O135" s="840"/>
    </row>
    <row r="136" spans="1:15" s="85" customFormat="1" ht="28.5" customHeight="1" x14ac:dyDescent="0.25">
      <c r="A136" s="832"/>
      <c r="B136" s="533" t="s">
        <v>313</v>
      </c>
      <c r="C136" s="364">
        <v>0</v>
      </c>
      <c r="D136" s="365" t="s">
        <v>693</v>
      </c>
      <c r="E136" s="853"/>
      <c r="F136" s="847"/>
      <c r="G136" s="847"/>
      <c r="H136" s="837">
        <v>1</v>
      </c>
      <c r="I136" s="837">
        <v>1</v>
      </c>
      <c r="J136" s="837">
        <v>1</v>
      </c>
      <c r="K136" s="847"/>
      <c r="L136" s="847"/>
      <c r="M136" s="847"/>
      <c r="N136" s="847"/>
      <c r="O136" s="839">
        <v>1</v>
      </c>
    </row>
    <row r="137" spans="1:15" ht="27.75" customHeight="1" x14ac:dyDescent="0.25">
      <c r="A137" s="832"/>
      <c r="B137" s="532" t="s">
        <v>1087</v>
      </c>
      <c r="C137" s="364"/>
      <c r="D137" s="367" t="s">
        <v>1088</v>
      </c>
      <c r="E137" s="854"/>
      <c r="F137" s="848"/>
      <c r="G137" s="848"/>
      <c r="H137" s="838"/>
      <c r="I137" s="838"/>
      <c r="J137" s="838"/>
      <c r="K137" s="848"/>
      <c r="L137" s="848"/>
      <c r="M137" s="848"/>
      <c r="N137" s="848"/>
      <c r="O137" s="840"/>
    </row>
    <row r="138" spans="1:15" ht="21.75" customHeight="1" x14ac:dyDescent="0.25">
      <c r="A138" s="832"/>
      <c r="B138" s="843" t="s">
        <v>491</v>
      </c>
      <c r="C138" s="855">
        <v>0</v>
      </c>
      <c r="D138" s="368" t="s">
        <v>656</v>
      </c>
      <c r="E138" s="853"/>
      <c r="F138" s="847"/>
      <c r="G138" s="847"/>
      <c r="H138" s="837">
        <v>1</v>
      </c>
      <c r="I138" s="837">
        <v>1</v>
      </c>
      <c r="J138" s="837">
        <v>1</v>
      </c>
      <c r="K138" s="847"/>
      <c r="L138" s="847"/>
      <c r="M138" s="847"/>
      <c r="N138" s="847"/>
      <c r="O138" s="839">
        <v>1</v>
      </c>
    </row>
    <row r="139" spans="1:15" ht="34.5" customHeight="1" x14ac:dyDescent="0.25">
      <c r="A139" s="832"/>
      <c r="B139" s="866"/>
      <c r="C139" s="856"/>
      <c r="D139" s="367" t="s">
        <v>1089</v>
      </c>
      <c r="E139" s="854"/>
      <c r="F139" s="848"/>
      <c r="G139" s="848"/>
      <c r="H139" s="838"/>
      <c r="I139" s="838"/>
      <c r="J139" s="838"/>
      <c r="K139" s="848"/>
      <c r="L139" s="848"/>
      <c r="M139" s="848"/>
      <c r="N139" s="848"/>
      <c r="O139" s="840"/>
    </row>
    <row r="140" spans="1:15" ht="22.5" customHeight="1" x14ac:dyDescent="0.25">
      <c r="A140" s="832"/>
      <c r="B140" s="531" t="s">
        <v>651</v>
      </c>
      <c r="C140" s="860">
        <v>0</v>
      </c>
      <c r="D140" s="368" t="s">
        <v>657</v>
      </c>
      <c r="E140" s="847"/>
      <c r="F140" s="847"/>
      <c r="G140" s="847"/>
      <c r="H140" s="837">
        <v>1</v>
      </c>
      <c r="I140" s="837">
        <v>1</v>
      </c>
      <c r="J140" s="837">
        <v>1</v>
      </c>
      <c r="K140" s="847"/>
      <c r="L140" s="847"/>
      <c r="M140" s="847"/>
      <c r="N140" s="847"/>
      <c r="O140" s="839">
        <v>1</v>
      </c>
    </row>
    <row r="141" spans="1:15" ht="25.5" customHeight="1" x14ac:dyDescent="0.25">
      <c r="A141" s="832"/>
      <c r="B141" s="533" t="s">
        <v>313</v>
      </c>
      <c r="C141" s="865"/>
      <c r="D141" s="859" t="s">
        <v>1091</v>
      </c>
      <c r="E141" s="862"/>
      <c r="F141" s="862"/>
      <c r="G141" s="862"/>
      <c r="H141" s="864"/>
      <c r="I141" s="864"/>
      <c r="J141" s="864"/>
      <c r="K141" s="862"/>
      <c r="L141" s="862"/>
      <c r="M141" s="862"/>
      <c r="N141" s="862"/>
      <c r="O141" s="863"/>
    </row>
    <row r="142" spans="1:15" ht="22.5" customHeight="1" x14ac:dyDescent="0.25">
      <c r="A142" s="832"/>
      <c r="B142" s="532" t="s">
        <v>1087</v>
      </c>
      <c r="C142" s="861"/>
      <c r="D142" s="850"/>
      <c r="E142" s="848"/>
      <c r="F142" s="848"/>
      <c r="G142" s="848"/>
      <c r="H142" s="838"/>
      <c r="I142" s="838"/>
      <c r="J142" s="838"/>
      <c r="K142" s="848"/>
      <c r="L142" s="848"/>
      <c r="M142" s="848"/>
      <c r="N142" s="848"/>
      <c r="O142" s="840"/>
    </row>
    <row r="143" spans="1:15" ht="24.75" customHeight="1" x14ac:dyDescent="0.25">
      <c r="A143" s="832"/>
      <c r="B143" s="531" t="s">
        <v>1092</v>
      </c>
      <c r="C143" s="855">
        <v>1</v>
      </c>
      <c r="D143" s="368" t="s">
        <v>1093</v>
      </c>
      <c r="E143" s="857">
        <v>1</v>
      </c>
      <c r="F143" s="847"/>
      <c r="G143" s="847"/>
      <c r="H143" s="837"/>
      <c r="I143" s="837"/>
      <c r="J143" s="837"/>
      <c r="K143" s="847"/>
      <c r="L143" s="847"/>
      <c r="M143" s="847"/>
      <c r="N143" s="847"/>
      <c r="O143" s="839"/>
    </row>
    <row r="144" spans="1:15" ht="24.75" customHeight="1" x14ac:dyDescent="0.25">
      <c r="A144" s="832"/>
      <c r="B144" s="532" t="s">
        <v>1087</v>
      </c>
      <c r="C144" s="856"/>
      <c r="D144" s="367" t="s">
        <v>1094</v>
      </c>
      <c r="E144" s="858"/>
      <c r="F144" s="848"/>
      <c r="G144" s="848"/>
      <c r="H144" s="838"/>
      <c r="I144" s="838"/>
      <c r="J144" s="838"/>
      <c r="K144" s="848"/>
      <c r="L144" s="848"/>
      <c r="M144" s="848"/>
      <c r="N144" s="848"/>
      <c r="O144" s="840"/>
    </row>
    <row r="145" spans="1:15" ht="18.75" customHeight="1" x14ac:dyDescent="0.25">
      <c r="A145" s="832"/>
      <c r="B145" s="859" t="s">
        <v>311</v>
      </c>
      <c r="C145" s="851">
        <v>0</v>
      </c>
      <c r="D145" s="372" t="s">
        <v>661</v>
      </c>
      <c r="E145" s="857">
        <v>1</v>
      </c>
      <c r="F145" s="837"/>
      <c r="G145" s="837">
        <v>1</v>
      </c>
      <c r="H145" s="837">
        <v>1</v>
      </c>
      <c r="I145" s="837">
        <v>1</v>
      </c>
      <c r="J145" s="837">
        <v>1</v>
      </c>
      <c r="K145" s="837"/>
      <c r="L145" s="837"/>
      <c r="M145" s="837">
        <v>1</v>
      </c>
      <c r="N145" s="837">
        <v>1</v>
      </c>
      <c r="O145" s="839">
        <v>1</v>
      </c>
    </row>
    <row r="146" spans="1:15" ht="35.25" customHeight="1" x14ac:dyDescent="0.25">
      <c r="A146" s="832"/>
      <c r="B146" s="859"/>
      <c r="C146" s="852"/>
      <c r="D146" s="373" t="s">
        <v>1095</v>
      </c>
      <c r="E146" s="858"/>
      <c r="F146" s="838"/>
      <c r="G146" s="838"/>
      <c r="H146" s="838"/>
      <c r="I146" s="838"/>
      <c r="J146" s="838"/>
      <c r="K146" s="838"/>
      <c r="L146" s="838"/>
      <c r="M146" s="838"/>
      <c r="N146" s="838"/>
      <c r="O146" s="840"/>
    </row>
    <row r="147" spans="1:15" ht="22.5" customHeight="1" x14ac:dyDescent="0.25">
      <c r="A147" s="832"/>
      <c r="B147" s="849" t="s">
        <v>663</v>
      </c>
      <c r="C147" s="851">
        <v>0</v>
      </c>
      <c r="D147" s="374" t="s">
        <v>1096</v>
      </c>
      <c r="E147" s="853"/>
      <c r="F147" s="847"/>
      <c r="G147" s="847"/>
      <c r="H147" s="847"/>
      <c r="I147" s="847"/>
      <c r="J147" s="847"/>
      <c r="K147" s="847"/>
      <c r="L147" s="847"/>
      <c r="M147" s="837">
        <v>1</v>
      </c>
      <c r="N147" s="847"/>
      <c r="O147" s="839"/>
    </row>
    <row r="148" spans="1:15" ht="21" customHeight="1" x14ac:dyDescent="0.25">
      <c r="A148" s="832"/>
      <c r="B148" s="850"/>
      <c r="C148" s="852"/>
      <c r="D148" s="363" t="s">
        <v>1086</v>
      </c>
      <c r="E148" s="854"/>
      <c r="F148" s="848"/>
      <c r="G148" s="848"/>
      <c r="H148" s="848"/>
      <c r="I148" s="848"/>
      <c r="J148" s="848"/>
      <c r="K148" s="848"/>
      <c r="L148" s="848"/>
      <c r="M148" s="838"/>
      <c r="N148" s="848"/>
      <c r="O148" s="840"/>
    </row>
    <row r="149" spans="1:15" ht="16.5" customHeight="1" x14ac:dyDescent="0.25">
      <c r="A149" s="832"/>
      <c r="B149" s="849" t="s">
        <v>310</v>
      </c>
      <c r="C149" s="851">
        <v>0</v>
      </c>
      <c r="D149" s="365" t="s">
        <v>1097</v>
      </c>
      <c r="E149" s="857"/>
      <c r="F149" s="837">
        <v>1</v>
      </c>
      <c r="G149" s="837"/>
      <c r="H149" s="837"/>
      <c r="I149" s="837"/>
      <c r="J149" s="837"/>
      <c r="K149" s="837"/>
      <c r="L149" s="837"/>
      <c r="M149" s="837">
        <v>1</v>
      </c>
      <c r="N149" s="837"/>
      <c r="O149" s="839"/>
    </row>
    <row r="150" spans="1:15" ht="20.25" customHeight="1" x14ac:dyDescent="0.25">
      <c r="A150" s="832"/>
      <c r="B150" s="850"/>
      <c r="C150" s="852"/>
      <c r="D150" s="367" t="s">
        <v>1098</v>
      </c>
      <c r="E150" s="858"/>
      <c r="F150" s="838"/>
      <c r="G150" s="838"/>
      <c r="H150" s="838"/>
      <c r="I150" s="838"/>
      <c r="J150" s="838"/>
      <c r="K150" s="838"/>
      <c r="L150" s="838"/>
      <c r="M150" s="838"/>
      <c r="N150" s="838"/>
      <c r="O150" s="840"/>
    </row>
    <row r="151" spans="1:15" ht="23.25" customHeight="1" x14ac:dyDescent="0.25">
      <c r="A151" s="832"/>
      <c r="B151" s="533" t="s">
        <v>313</v>
      </c>
      <c r="C151" s="851">
        <v>0</v>
      </c>
      <c r="D151" s="368" t="s">
        <v>694</v>
      </c>
      <c r="E151" s="853"/>
      <c r="F151" s="847"/>
      <c r="G151" s="847"/>
      <c r="H151" s="837">
        <v>1</v>
      </c>
      <c r="I151" s="837">
        <v>1</v>
      </c>
      <c r="J151" s="837">
        <v>1</v>
      </c>
      <c r="K151" s="847"/>
      <c r="L151" s="847"/>
      <c r="M151" s="847"/>
      <c r="N151" s="847"/>
      <c r="O151" s="839">
        <v>1</v>
      </c>
    </row>
    <row r="152" spans="1:15" ht="21.75" customHeight="1" x14ac:dyDescent="0.25">
      <c r="A152" s="832"/>
      <c r="B152" s="532" t="s">
        <v>1087</v>
      </c>
      <c r="C152" s="852"/>
      <c r="D152" s="361" t="s">
        <v>1091</v>
      </c>
      <c r="E152" s="854"/>
      <c r="F152" s="848"/>
      <c r="G152" s="848"/>
      <c r="H152" s="838"/>
      <c r="I152" s="838"/>
      <c r="J152" s="838"/>
      <c r="K152" s="848"/>
      <c r="L152" s="848"/>
      <c r="M152" s="848"/>
      <c r="N152" s="848"/>
      <c r="O152" s="840"/>
    </row>
    <row r="153" spans="1:15" ht="18" customHeight="1" x14ac:dyDescent="0.25">
      <c r="A153" s="832"/>
      <c r="B153" s="531" t="s">
        <v>1092</v>
      </c>
      <c r="C153" s="855">
        <v>1</v>
      </c>
      <c r="D153" s="368" t="s">
        <v>664</v>
      </c>
      <c r="E153" s="857">
        <v>1</v>
      </c>
      <c r="F153" s="847"/>
      <c r="G153" s="847"/>
      <c r="H153" s="837"/>
      <c r="I153" s="837"/>
      <c r="J153" s="837"/>
      <c r="K153" s="847"/>
      <c r="L153" s="847"/>
      <c r="M153" s="847"/>
      <c r="N153" s="847"/>
      <c r="O153" s="839"/>
    </row>
    <row r="154" spans="1:15" ht="22.5" customHeight="1" x14ac:dyDescent="0.25">
      <c r="A154" s="832"/>
      <c r="B154" s="532" t="s">
        <v>1087</v>
      </c>
      <c r="C154" s="856"/>
      <c r="D154" s="367" t="s">
        <v>1099</v>
      </c>
      <c r="E154" s="858"/>
      <c r="F154" s="848"/>
      <c r="G154" s="848"/>
      <c r="H154" s="838"/>
      <c r="I154" s="838"/>
      <c r="J154" s="838"/>
      <c r="K154" s="848"/>
      <c r="L154" s="848"/>
      <c r="M154" s="848"/>
      <c r="N154" s="848"/>
      <c r="O154" s="840"/>
    </row>
    <row r="155" spans="1:15" ht="22.5" customHeight="1" x14ac:dyDescent="0.25">
      <c r="A155" s="832"/>
      <c r="B155" s="849" t="s">
        <v>311</v>
      </c>
      <c r="C155" s="851">
        <v>0</v>
      </c>
      <c r="D155" s="372" t="s">
        <v>1100</v>
      </c>
      <c r="E155" s="857"/>
      <c r="F155" s="837"/>
      <c r="G155" s="837"/>
      <c r="H155" s="837">
        <v>1</v>
      </c>
      <c r="I155" s="837">
        <v>1</v>
      </c>
      <c r="J155" s="837">
        <v>1</v>
      </c>
      <c r="K155" s="837"/>
      <c r="L155" s="837"/>
      <c r="M155" s="837"/>
      <c r="N155" s="837"/>
      <c r="O155" s="839"/>
    </row>
    <row r="156" spans="1:15" ht="25.5" customHeight="1" x14ac:dyDescent="0.25">
      <c r="A156" s="832"/>
      <c r="B156" s="850"/>
      <c r="C156" s="852"/>
      <c r="D156" s="373" t="s">
        <v>1101</v>
      </c>
      <c r="E156" s="858"/>
      <c r="F156" s="838"/>
      <c r="G156" s="838"/>
      <c r="H156" s="838"/>
      <c r="I156" s="838"/>
      <c r="J156" s="838"/>
      <c r="K156" s="838"/>
      <c r="L156" s="838"/>
      <c r="M156" s="838"/>
      <c r="N156" s="838"/>
      <c r="O156" s="840"/>
    </row>
    <row r="157" spans="1:15" ht="20.25" customHeight="1" x14ac:dyDescent="0.25">
      <c r="A157" s="832"/>
      <c r="B157" s="849" t="s">
        <v>310</v>
      </c>
      <c r="C157" s="851">
        <v>0</v>
      </c>
      <c r="D157" s="372" t="s">
        <v>1102</v>
      </c>
      <c r="E157" s="857"/>
      <c r="F157" s="837">
        <v>1</v>
      </c>
      <c r="G157" s="837"/>
      <c r="H157" s="837"/>
      <c r="I157" s="837"/>
      <c r="J157" s="837"/>
      <c r="K157" s="837"/>
      <c r="L157" s="837"/>
      <c r="M157" s="837"/>
      <c r="N157" s="837"/>
      <c r="O157" s="839"/>
    </row>
    <row r="158" spans="1:15" ht="18.75" customHeight="1" x14ac:dyDescent="0.25">
      <c r="A158" s="832"/>
      <c r="B158" s="850"/>
      <c r="C158" s="852"/>
      <c r="D158" s="367" t="s">
        <v>1103</v>
      </c>
      <c r="E158" s="858"/>
      <c r="F158" s="838"/>
      <c r="G158" s="838"/>
      <c r="H158" s="838"/>
      <c r="I158" s="838"/>
      <c r="J158" s="838"/>
      <c r="K158" s="838"/>
      <c r="L158" s="838"/>
      <c r="M158" s="838"/>
      <c r="N158" s="838"/>
      <c r="O158" s="840"/>
    </row>
    <row r="159" spans="1:15" ht="21.75" customHeight="1" x14ac:dyDescent="0.25">
      <c r="A159" s="832"/>
      <c r="B159" s="843" t="s">
        <v>651</v>
      </c>
      <c r="C159" s="855">
        <v>0</v>
      </c>
      <c r="D159" s="368" t="s">
        <v>666</v>
      </c>
      <c r="E159" s="853"/>
      <c r="F159" s="847"/>
      <c r="G159" s="847"/>
      <c r="H159" s="837">
        <v>1</v>
      </c>
      <c r="I159" s="837">
        <v>1</v>
      </c>
      <c r="J159" s="837">
        <v>1</v>
      </c>
      <c r="K159" s="847"/>
      <c r="L159" s="847"/>
      <c r="M159" s="847"/>
      <c r="N159" s="847"/>
      <c r="O159" s="839">
        <v>1</v>
      </c>
    </row>
    <row r="160" spans="1:15" ht="30" customHeight="1" x14ac:dyDescent="0.25">
      <c r="A160" s="832"/>
      <c r="B160" s="844"/>
      <c r="C160" s="856"/>
      <c r="D160" s="367" t="s">
        <v>1089</v>
      </c>
      <c r="E160" s="854"/>
      <c r="F160" s="848"/>
      <c r="G160" s="848"/>
      <c r="H160" s="838"/>
      <c r="I160" s="838"/>
      <c r="J160" s="838"/>
      <c r="K160" s="848"/>
      <c r="L160" s="848"/>
      <c r="M160" s="848"/>
      <c r="N160" s="848"/>
      <c r="O160" s="840"/>
    </row>
    <row r="161" spans="1:15" ht="24" customHeight="1" x14ac:dyDescent="0.25">
      <c r="A161" s="832"/>
      <c r="B161" s="843" t="s">
        <v>313</v>
      </c>
      <c r="C161" s="855">
        <v>0</v>
      </c>
      <c r="D161" s="365" t="s">
        <v>667</v>
      </c>
      <c r="E161" s="853"/>
      <c r="F161" s="847"/>
      <c r="G161" s="847"/>
      <c r="H161" s="837">
        <v>1</v>
      </c>
      <c r="I161" s="837">
        <v>1</v>
      </c>
      <c r="J161" s="837">
        <v>1</v>
      </c>
      <c r="K161" s="847"/>
      <c r="L161" s="847"/>
      <c r="M161" s="847"/>
      <c r="N161" s="847"/>
      <c r="O161" s="839">
        <v>1</v>
      </c>
    </row>
    <row r="162" spans="1:15" ht="35.25" customHeight="1" x14ac:dyDescent="0.25">
      <c r="A162" s="832"/>
      <c r="B162" s="844"/>
      <c r="C162" s="856"/>
      <c r="D162" s="367" t="s">
        <v>1089</v>
      </c>
      <c r="E162" s="854"/>
      <c r="F162" s="848"/>
      <c r="G162" s="848"/>
      <c r="H162" s="838"/>
      <c r="I162" s="838"/>
      <c r="J162" s="838"/>
      <c r="K162" s="848"/>
      <c r="L162" s="848"/>
      <c r="M162" s="848"/>
      <c r="N162" s="848"/>
      <c r="O162" s="840"/>
    </row>
    <row r="163" spans="1:15" ht="18.75" customHeight="1" x14ac:dyDescent="0.25">
      <c r="A163" s="832"/>
      <c r="B163" s="531" t="s">
        <v>313</v>
      </c>
      <c r="C163" s="855">
        <v>0</v>
      </c>
      <c r="D163" s="368" t="s">
        <v>668</v>
      </c>
      <c r="E163" s="853"/>
      <c r="F163" s="847"/>
      <c r="G163" s="847"/>
      <c r="H163" s="837">
        <v>1</v>
      </c>
      <c r="I163" s="837">
        <v>1</v>
      </c>
      <c r="J163" s="837">
        <v>1</v>
      </c>
      <c r="K163" s="847"/>
      <c r="L163" s="847"/>
      <c r="M163" s="847"/>
      <c r="N163" s="847"/>
      <c r="O163" s="839">
        <v>1</v>
      </c>
    </row>
    <row r="164" spans="1:15" ht="24" customHeight="1" x14ac:dyDescent="0.25">
      <c r="A164" s="832"/>
      <c r="B164" s="532" t="s">
        <v>1087</v>
      </c>
      <c r="C164" s="856"/>
      <c r="D164" s="373" t="s">
        <v>1088</v>
      </c>
      <c r="E164" s="854"/>
      <c r="F164" s="848"/>
      <c r="G164" s="848"/>
      <c r="H164" s="838"/>
      <c r="I164" s="838"/>
      <c r="J164" s="838"/>
      <c r="K164" s="848"/>
      <c r="L164" s="848"/>
      <c r="M164" s="848"/>
      <c r="N164" s="848"/>
      <c r="O164" s="840"/>
    </row>
    <row r="165" spans="1:15" ht="21.75" customHeight="1" x14ac:dyDescent="0.25">
      <c r="A165" s="832"/>
      <c r="B165" s="537" t="s">
        <v>649</v>
      </c>
      <c r="C165" s="851">
        <v>0</v>
      </c>
      <c r="D165" s="374" t="s">
        <v>670</v>
      </c>
      <c r="E165" s="853"/>
      <c r="F165" s="847"/>
      <c r="G165" s="847"/>
      <c r="H165" s="847"/>
      <c r="I165" s="847"/>
      <c r="J165" s="847"/>
      <c r="K165" s="847"/>
      <c r="L165" s="847"/>
      <c r="M165" s="837">
        <v>1</v>
      </c>
      <c r="N165" s="847"/>
      <c r="O165" s="839"/>
    </row>
    <row r="166" spans="1:15" ht="29.25" customHeight="1" x14ac:dyDescent="0.25">
      <c r="A166" s="832"/>
      <c r="B166" s="535" t="s">
        <v>1085</v>
      </c>
      <c r="C166" s="852"/>
      <c r="D166" s="363" t="s">
        <v>1095</v>
      </c>
      <c r="E166" s="854"/>
      <c r="F166" s="848"/>
      <c r="G166" s="848"/>
      <c r="H166" s="848"/>
      <c r="I166" s="848"/>
      <c r="J166" s="848"/>
      <c r="K166" s="848"/>
      <c r="L166" s="848"/>
      <c r="M166" s="838"/>
      <c r="N166" s="848"/>
      <c r="O166" s="840"/>
    </row>
    <row r="167" spans="1:15" x14ac:dyDescent="0.25">
      <c r="A167" s="832"/>
      <c r="B167" s="849" t="s">
        <v>663</v>
      </c>
      <c r="C167" s="851">
        <v>0</v>
      </c>
      <c r="D167" s="362" t="s">
        <v>671</v>
      </c>
      <c r="E167" s="853"/>
      <c r="F167" s="847"/>
      <c r="G167" s="847"/>
      <c r="H167" s="847"/>
      <c r="I167" s="847"/>
      <c r="J167" s="847"/>
      <c r="K167" s="847"/>
      <c r="L167" s="847"/>
      <c r="M167" s="837">
        <v>1</v>
      </c>
      <c r="N167" s="847"/>
      <c r="O167" s="839"/>
    </row>
    <row r="168" spans="1:15" x14ac:dyDescent="0.25">
      <c r="A168" s="832"/>
      <c r="B168" s="850"/>
      <c r="C168" s="852"/>
      <c r="D168" s="363" t="s">
        <v>1095</v>
      </c>
      <c r="E168" s="854"/>
      <c r="F168" s="848"/>
      <c r="G168" s="848"/>
      <c r="H168" s="848"/>
      <c r="I168" s="848"/>
      <c r="J168" s="848"/>
      <c r="K168" s="848"/>
      <c r="L168" s="848"/>
      <c r="M168" s="838"/>
      <c r="N168" s="848"/>
      <c r="O168" s="840"/>
    </row>
    <row r="169" spans="1:15" ht="20.25" customHeight="1" x14ac:dyDescent="0.25">
      <c r="A169" s="832"/>
      <c r="B169" s="531" t="s">
        <v>1092</v>
      </c>
      <c r="C169" s="855">
        <v>1</v>
      </c>
      <c r="D169" s="368" t="s">
        <v>695</v>
      </c>
      <c r="E169" s="857">
        <v>1</v>
      </c>
      <c r="F169" s="847"/>
      <c r="G169" s="847"/>
      <c r="H169" s="837"/>
      <c r="I169" s="837"/>
      <c r="J169" s="837"/>
      <c r="K169" s="847"/>
      <c r="L169" s="847"/>
      <c r="M169" s="847"/>
      <c r="N169" s="847"/>
      <c r="O169" s="839"/>
    </row>
    <row r="170" spans="1:15" ht="24" customHeight="1" x14ac:dyDescent="0.25">
      <c r="A170" s="832"/>
      <c r="B170" s="532" t="s">
        <v>1087</v>
      </c>
      <c r="C170" s="856"/>
      <c r="D170" s="367" t="s">
        <v>1099</v>
      </c>
      <c r="E170" s="858"/>
      <c r="F170" s="848"/>
      <c r="G170" s="848"/>
      <c r="H170" s="838"/>
      <c r="I170" s="838"/>
      <c r="J170" s="838"/>
      <c r="K170" s="848"/>
      <c r="L170" s="848"/>
      <c r="M170" s="848"/>
      <c r="N170" s="848"/>
      <c r="O170" s="840"/>
    </row>
    <row r="171" spans="1:15" x14ac:dyDescent="0.25">
      <c r="A171" s="832"/>
      <c r="B171" s="843" t="s">
        <v>672</v>
      </c>
      <c r="C171" s="845">
        <v>1</v>
      </c>
      <c r="D171" s="371" t="s">
        <v>1104</v>
      </c>
      <c r="E171" s="837">
        <v>1</v>
      </c>
      <c r="F171" s="837">
        <v>1</v>
      </c>
      <c r="G171" s="837">
        <v>1</v>
      </c>
      <c r="H171" s="837">
        <v>1</v>
      </c>
      <c r="I171" s="837">
        <v>1</v>
      </c>
      <c r="J171" s="837">
        <v>1</v>
      </c>
      <c r="K171" s="837">
        <v>1</v>
      </c>
      <c r="L171" s="837">
        <v>1</v>
      </c>
      <c r="M171" s="837">
        <v>1</v>
      </c>
      <c r="N171" s="837">
        <v>1</v>
      </c>
      <c r="O171" s="839">
        <v>1</v>
      </c>
    </row>
    <row r="172" spans="1:15" ht="18" customHeight="1" x14ac:dyDescent="0.25">
      <c r="A172" s="832"/>
      <c r="B172" s="844"/>
      <c r="C172" s="846"/>
      <c r="D172" s="366" t="s">
        <v>1105</v>
      </c>
      <c r="E172" s="838"/>
      <c r="F172" s="838"/>
      <c r="G172" s="838"/>
      <c r="H172" s="838"/>
      <c r="I172" s="838"/>
      <c r="J172" s="838"/>
      <c r="K172" s="838"/>
      <c r="L172" s="838"/>
      <c r="M172" s="838"/>
      <c r="N172" s="838"/>
      <c r="O172" s="840"/>
    </row>
    <row r="173" spans="1:15" ht="18.75" customHeight="1" x14ac:dyDescent="0.25">
      <c r="A173" s="832" t="s">
        <v>690</v>
      </c>
      <c r="B173" s="537" t="s">
        <v>649</v>
      </c>
      <c r="C173" s="851">
        <v>0</v>
      </c>
      <c r="D173" s="374" t="s">
        <v>1084</v>
      </c>
      <c r="E173" s="853"/>
      <c r="F173" s="847"/>
      <c r="G173" s="847"/>
      <c r="H173" s="847"/>
      <c r="I173" s="847"/>
      <c r="J173" s="847"/>
      <c r="K173" s="847"/>
      <c r="L173" s="847"/>
      <c r="M173" s="837">
        <v>1</v>
      </c>
      <c r="N173" s="847"/>
      <c r="O173" s="839"/>
    </row>
    <row r="174" spans="1:15" ht="16.5" customHeight="1" x14ac:dyDescent="0.25">
      <c r="A174" s="832"/>
      <c r="B174" s="535" t="s">
        <v>1085</v>
      </c>
      <c r="C174" s="852"/>
      <c r="D174" s="363" t="s">
        <v>1086</v>
      </c>
      <c r="E174" s="854"/>
      <c r="F174" s="848"/>
      <c r="G174" s="848"/>
      <c r="H174" s="848"/>
      <c r="I174" s="848"/>
      <c r="J174" s="848"/>
      <c r="K174" s="848"/>
      <c r="L174" s="848"/>
      <c r="M174" s="838"/>
      <c r="N174" s="848"/>
      <c r="O174" s="840"/>
    </row>
    <row r="175" spans="1:15" ht="18.75" customHeight="1" x14ac:dyDescent="0.25">
      <c r="A175" s="832"/>
      <c r="B175" s="843" t="s">
        <v>313</v>
      </c>
      <c r="C175" s="855">
        <v>0</v>
      </c>
      <c r="D175" s="368" t="s">
        <v>650</v>
      </c>
      <c r="E175" s="853"/>
      <c r="F175" s="847"/>
      <c r="G175" s="847"/>
      <c r="H175" s="837">
        <v>1</v>
      </c>
      <c r="I175" s="837">
        <v>1</v>
      </c>
      <c r="J175" s="837">
        <v>1</v>
      </c>
      <c r="K175" s="847"/>
      <c r="L175" s="847"/>
      <c r="M175" s="847"/>
      <c r="N175" s="847"/>
      <c r="O175" s="839">
        <v>1</v>
      </c>
    </row>
    <row r="176" spans="1:15" ht="31.5" customHeight="1" x14ac:dyDescent="0.25">
      <c r="A176" s="832"/>
      <c r="B176" s="844"/>
      <c r="C176" s="856"/>
      <c r="D176" s="367" t="s">
        <v>1089</v>
      </c>
      <c r="E176" s="854"/>
      <c r="F176" s="848"/>
      <c r="G176" s="848"/>
      <c r="H176" s="838"/>
      <c r="I176" s="838"/>
      <c r="J176" s="838"/>
      <c r="K176" s="848"/>
      <c r="L176" s="848"/>
      <c r="M176" s="848"/>
      <c r="N176" s="848"/>
      <c r="O176" s="840"/>
    </row>
    <row r="177" spans="1:15" ht="22.5" customHeight="1" x14ac:dyDescent="0.25">
      <c r="A177" s="832"/>
      <c r="B177" s="843" t="s">
        <v>651</v>
      </c>
      <c r="C177" s="855">
        <v>0</v>
      </c>
      <c r="D177" s="368" t="s">
        <v>652</v>
      </c>
      <c r="E177" s="853"/>
      <c r="F177" s="847"/>
      <c r="G177" s="847"/>
      <c r="H177" s="837">
        <v>1</v>
      </c>
      <c r="I177" s="837">
        <v>1</v>
      </c>
      <c r="J177" s="837">
        <v>1</v>
      </c>
      <c r="K177" s="847"/>
      <c r="L177" s="847"/>
      <c r="M177" s="847"/>
      <c r="N177" s="847"/>
      <c r="O177" s="839">
        <v>1</v>
      </c>
    </row>
    <row r="178" spans="1:15" ht="39" customHeight="1" x14ac:dyDescent="0.25">
      <c r="A178" s="832"/>
      <c r="B178" s="844"/>
      <c r="C178" s="856"/>
      <c r="D178" s="367" t="s">
        <v>1089</v>
      </c>
      <c r="E178" s="854"/>
      <c r="F178" s="848"/>
      <c r="G178" s="848"/>
      <c r="H178" s="838"/>
      <c r="I178" s="838"/>
      <c r="J178" s="838"/>
      <c r="K178" s="848"/>
      <c r="L178" s="848"/>
      <c r="M178" s="848"/>
      <c r="N178" s="848"/>
      <c r="O178" s="840"/>
    </row>
    <row r="179" spans="1:15" ht="21" customHeight="1" x14ac:dyDescent="0.25">
      <c r="A179" s="832"/>
      <c r="B179" s="849" t="s">
        <v>653</v>
      </c>
      <c r="C179" s="851">
        <v>0</v>
      </c>
      <c r="D179" s="369" t="s">
        <v>654</v>
      </c>
      <c r="E179" s="857"/>
      <c r="F179" s="837"/>
      <c r="G179" s="837"/>
      <c r="H179" s="837"/>
      <c r="I179" s="837"/>
      <c r="J179" s="837"/>
      <c r="K179" s="837"/>
      <c r="L179" s="837"/>
      <c r="M179" s="837"/>
      <c r="N179" s="837">
        <v>1</v>
      </c>
      <c r="O179" s="839"/>
    </row>
    <row r="180" spans="1:15" ht="21.75" customHeight="1" x14ac:dyDescent="0.25">
      <c r="A180" s="832"/>
      <c r="B180" s="850"/>
      <c r="C180" s="852"/>
      <c r="D180" s="370" t="s">
        <v>1090</v>
      </c>
      <c r="E180" s="858"/>
      <c r="F180" s="838"/>
      <c r="G180" s="838"/>
      <c r="H180" s="838"/>
      <c r="I180" s="838"/>
      <c r="J180" s="838"/>
      <c r="K180" s="838"/>
      <c r="L180" s="838"/>
      <c r="M180" s="838"/>
      <c r="N180" s="838"/>
      <c r="O180" s="840"/>
    </row>
    <row r="181" spans="1:15" ht="23.25" customHeight="1" x14ac:dyDescent="0.25">
      <c r="A181" s="832"/>
      <c r="B181" s="843" t="s">
        <v>491</v>
      </c>
      <c r="C181" s="855">
        <v>0</v>
      </c>
      <c r="D181" s="368" t="s">
        <v>656</v>
      </c>
      <c r="E181" s="853"/>
      <c r="F181" s="847"/>
      <c r="G181" s="847"/>
      <c r="H181" s="837">
        <v>1</v>
      </c>
      <c r="I181" s="837">
        <v>1</v>
      </c>
      <c r="J181" s="837">
        <v>1</v>
      </c>
      <c r="K181" s="847"/>
      <c r="L181" s="847"/>
      <c r="M181" s="847"/>
      <c r="N181" s="847"/>
      <c r="O181" s="839">
        <v>1</v>
      </c>
    </row>
    <row r="182" spans="1:15" ht="34.5" customHeight="1" x14ac:dyDescent="0.25">
      <c r="A182" s="832"/>
      <c r="B182" s="866"/>
      <c r="C182" s="856"/>
      <c r="D182" s="367" t="s">
        <v>1089</v>
      </c>
      <c r="E182" s="854"/>
      <c r="F182" s="848"/>
      <c r="G182" s="848"/>
      <c r="H182" s="838"/>
      <c r="I182" s="838"/>
      <c r="J182" s="838"/>
      <c r="K182" s="848"/>
      <c r="L182" s="848"/>
      <c r="M182" s="848"/>
      <c r="N182" s="848"/>
      <c r="O182" s="840"/>
    </row>
    <row r="183" spans="1:15" ht="24" customHeight="1" x14ac:dyDescent="0.25">
      <c r="A183" s="832"/>
      <c r="B183" s="531" t="s">
        <v>651</v>
      </c>
      <c r="C183" s="860">
        <v>0</v>
      </c>
      <c r="D183" s="368" t="s">
        <v>658</v>
      </c>
      <c r="E183" s="847"/>
      <c r="F183" s="847"/>
      <c r="G183" s="847"/>
      <c r="H183" s="837">
        <v>1</v>
      </c>
      <c r="I183" s="837">
        <v>1</v>
      </c>
      <c r="J183" s="837">
        <v>1</v>
      </c>
      <c r="K183" s="847"/>
      <c r="L183" s="847"/>
      <c r="M183" s="847"/>
      <c r="N183" s="847"/>
      <c r="O183" s="839">
        <v>1</v>
      </c>
    </row>
    <row r="184" spans="1:15" ht="20.25" customHeight="1" x14ac:dyDescent="0.25">
      <c r="A184" s="832"/>
      <c r="B184" s="533" t="s">
        <v>313</v>
      </c>
      <c r="C184" s="865"/>
      <c r="D184" s="859" t="s">
        <v>1091</v>
      </c>
      <c r="E184" s="862"/>
      <c r="F184" s="862"/>
      <c r="G184" s="862"/>
      <c r="H184" s="864"/>
      <c r="I184" s="864"/>
      <c r="J184" s="864"/>
      <c r="K184" s="862"/>
      <c r="L184" s="862"/>
      <c r="M184" s="862"/>
      <c r="N184" s="862"/>
      <c r="O184" s="863"/>
    </row>
    <row r="185" spans="1:15" ht="10.5" customHeight="1" x14ac:dyDescent="0.25">
      <c r="A185" s="832"/>
      <c r="B185" s="532" t="s">
        <v>1113</v>
      </c>
      <c r="C185" s="861"/>
      <c r="D185" s="850"/>
      <c r="E185" s="848"/>
      <c r="F185" s="848"/>
      <c r="G185" s="848"/>
      <c r="H185" s="838"/>
      <c r="I185" s="838"/>
      <c r="J185" s="838"/>
      <c r="K185" s="848"/>
      <c r="L185" s="848"/>
      <c r="M185" s="848"/>
      <c r="N185" s="848"/>
      <c r="O185" s="840"/>
    </row>
    <row r="186" spans="1:15" x14ac:dyDescent="0.25">
      <c r="A186" s="832"/>
      <c r="B186" s="843" t="s">
        <v>491</v>
      </c>
      <c r="C186" s="855">
        <v>0</v>
      </c>
      <c r="D186" s="368" t="s">
        <v>1114</v>
      </c>
      <c r="E186" s="853"/>
      <c r="F186" s="847"/>
      <c r="G186" s="847"/>
      <c r="H186" s="837">
        <v>1</v>
      </c>
      <c r="I186" s="837">
        <v>1</v>
      </c>
      <c r="J186" s="837">
        <v>1</v>
      </c>
      <c r="K186" s="847"/>
      <c r="L186" s="847"/>
      <c r="M186" s="847"/>
      <c r="N186" s="847"/>
      <c r="O186" s="839">
        <v>1</v>
      </c>
    </row>
    <row r="187" spans="1:15" x14ac:dyDescent="0.25">
      <c r="A187" s="832"/>
      <c r="B187" s="866"/>
      <c r="C187" s="856"/>
      <c r="D187" s="367" t="s">
        <v>1089</v>
      </c>
      <c r="E187" s="854"/>
      <c r="F187" s="848"/>
      <c r="G187" s="848"/>
      <c r="H187" s="838"/>
      <c r="I187" s="838"/>
      <c r="J187" s="838"/>
      <c r="K187" s="848"/>
      <c r="L187" s="848"/>
      <c r="M187" s="848"/>
      <c r="N187" s="848"/>
      <c r="O187" s="840"/>
    </row>
    <row r="188" spans="1:15" x14ac:dyDescent="0.25">
      <c r="A188" s="832"/>
      <c r="B188" s="531" t="s">
        <v>651</v>
      </c>
      <c r="C188" s="860">
        <v>0</v>
      </c>
      <c r="D188" s="368" t="s">
        <v>1115</v>
      </c>
      <c r="E188" s="847"/>
      <c r="F188" s="847"/>
      <c r="G188" s="847"/>
      <c r="H188" s="837">
        <v>1</v>
      </c>
      <c r="I188" s="837">
        <v>1</v>
      </c>
      <c r="J188" s="837">
        <v>1</v>
      </c>
      <c r="K188" s="847"/>
      <c r="L188" s="847"/>
      <c r="M188" s="847"/>
      <c r="N188" s="847"/>
      <c r="O188" s="839">
        <v>1</v>
      </c>
    </row>
    <row r="189" spans="1:15" x14ac:dyDescent="0.25">
      <c r="A189" s="832"/>
      <c r="B189" s="533" t="s">
        <v>313</v>
      </c>
      <c r="C189" s="865"/>
      <c r="D189" s="859" t="s">
        <v>1091</v>
      </c>
      <c r="E189" s="862"/>
      <c r="F189" s="862"/>
      <c r="G189" s="862"/>
      <c r="H189" s="864"/>
      <c r="I189" s="864"/>
      <c r="J189" s="864"/>
      <c r="K189" s="862"/>
      <c r="L189" s="862"/>
      <c r="M189" s="862"/>
      <c r="N189" s="862"/>
      <c r="O189" s="863"/>
    </row>
    <row r="190" spans="1:15" x14ac:dyDescent="0.25">
      <c r="A190" s="832"/>
      <c r="B190" s="532" t="s">
        <v>1113</v>
      </c>
      <c r="C190" s="861"/>
      <c r="D190" s="850"/>
      <c r="E190" s="848"/>
      <c r="F190" s="848"/>
      <c r="G190" s="848"/>
      <c r="H190" s="838"/>
      <c r="I190" s="838"/>
      <c r="J190" s="838"/>
      <c r="K190" s="848"/>
      <c r="L190" s="848"/>
      <c r="M190" s="848"/>
      <c r="N190" s="848"/>
      <c r="O190" s="840"/>
    </row>
    <row r="191" spans="1:15" x14ac:dyDescent="0.25">
      <c r="A191" s="832"/>
      <c r="B191" s="859" t="s">
        <v>311</v>
      </c>
      <c r="C191" s="851">
        <v>0</v>
      </c>
      <c r="D191" s="372" t="s">
        <v>661</v>
      </c>
      <c r="E191" s="857">
        <v>1</v>
      </c>
      <c r="F191" s="837"/>
      <c r="G191" s="837">
        <v>1</v>
      </c>
      <c r="H191" s="837">
        <v>1</v>
      </c>
      <c r="I191" s="837">
        <v>1</v>
      </c>
      <c r="J191" s="837">
        <v>1</v>
      </c>
      <c r="K191" s="837"/>
      <c r="L191" s="837"/>
      <c r="M191" s="837">
        <v>1</v>
      </c>
      <c r="N191" s="837">
        <v>1</v>
      </c>
      <c r="O191" s="839">
        <v>1</v>
      </c>
    </row>
    <row r="192" spans="1:15" x14ac:dyDescent="0.25">
      <c r="A192" s="832"/>
      <c r="B192" s="859"/>
      <c r="C192" s="852"/>
      <c r="D192" s="373" t="s">
        <v>1095</v>
      </c>
      <c r="E192" s="858"/>
      <c r="F192" s="838"/>
      <c r="G192" s="838"/>
      <c r="H192" s="838"/>
      <c r="I192" s="838"/>
      <c r="J192" s="838"/>
      <c r="K192" s="838"/>
      <c r="L192" s="838"/>
      <c r="M192" s="838"/>
      <c r="N192" s="838"/>
      <c r="O192" s="840"/>
    </row>
    <row r="193" spans="1:15" ht="25.5" customHeight="1" x14ac:dyDescent="0.25">
      <c r="A193" s="832"/>
      <c r="B193" s="849" t="s">
        <v>663</v>
      </c>
      <c r="C193" s="851">
        <v>0</v>
      </c>
      <c r="D193" s="374" t="s">
        <v>1096</v>
      </c>
      <c r="E193" s="853"/>
      <c r="F193" s="847"/>
      <c r="G193" s="847"/>
      <c r="H193" s="847"/>
      <c r="I193" s="847"/>
      <c r="J193" s="847"/>
      <c r="K193" s="847"/>
      <c r="L193" s="847"/>
      <c r="M193" s="837">
        <v>1</v>
      </c>
      <c r="N193" s="847"/>
      <c r="O193" s="839"/>
    </row>
    <row r="194" spans="1:15" ht="27" customHeight="1" x14ac:dyDescent="0.25">
      <c r="A194" s="832"/>
      <c r="B194" s="850"/>
      <c r="C194" s="852"/>
      <c r="D194" s="363" t="s">
        <v>1116</v>
      </c>
      <c r="E194" s="854"/>
      <c r="F194" s="848"/>
      <c r="G194" s="848"/>
      <c r="H194" s="848"/>
      <c r="I194" s="848"/>
      <c r="J194" s="848"/>
      <c r="K194" s="848"/>
      <c r="L194" s="848"/>
      <c r="M194" s="838"/>
      <c r="N194" s="848"/>
      <c r="O194" s="840"/>
    </row>
    <row r="195" spans="1:15" ht="21.75" customHeight="1" x14ac:dyDescent="0.25">
      <c r="A195" s="832"/>
      <c r="B195" s="843" t="s">
        <v>651</v>
      </c>
      <c r="C195" s="855">
        <v>0</v>
      </c>
      <c r="D195" s="368" t="s">
        <v>684</v>
      </c>
      <c r="E195" s="853"/>
      <c r="F195" s="847"/>
      <c r="G195" s="847"/>
      <c r="H195" s="837">
        <v>1</v>
      </c>
      <c r="I195" s="837">
        <v>1</v>
      </c>
      <c r="J195" s="837">
        <v>1</v>
      </c>
      <c r="K195" s="847"/>
      <c r="L195" s="847"/>
      <c r="M195" s="847"/>
      <c r="N195" s="847"/>
      <c r="O195" s="839">
        <v>1</v>
      </c>
    </row>
    <row r="196" spans="1:15" ht="35.25" customHeight="1" x14ac:dyDescent="0.25">
      <c r="A196" s="832"/>
      <c r="B196" s="844"/>
      <c r="C196" s="856"/>
      <c r="D196" s="367" t="s">
        <v>1089</v>
      </c>
      <c r="E196" s="854"/>
      <c r="F196" s="848"/>
      <c r="G196" s="848"/>
      <c r="H196" s="838"/>
      <c r="I196" s="838"/>
      <c r="J196" s="838"/>
      <c r="K196" s="848"/>
      <c r="L196" s="848"/>
      <c r="M196" s="848"/>
      <c r="N196" s="848"/>
      <c r="O196" s="840"/>
    </row>
    <row r="197" spans="1:15" ht="16.5" customHeight="1" x14ac:dyDescent="0.25">
      <c r="A197" s="832"/>
      <c r="B197" s="849" t="s">
        <v>310</v>
      </c>
      <c r="C197" s="851">
        <v>0</v>
      </c>
      <c r="D197" s="365" t="s">
        <v>1097</v>
      </c>
      <c r="E197" s="857"/>
      <c r="F197" s="837">
        <v>1</v>
      </c>
      <c r="G197" s="837"/>
      <c r="H197" s="837"/>
      <c r="I197" s="837"/>
      <c r="J197" s="837"/>
      <c r="K197" s="837"/>
      <c r="L197" s="837"/>
      <c r="M197" s="837">
        <v>1</v>
      </c>
      <c r="N197" s="837"/>
      <c r="O197" s="839"/>
    </row>
    <row r="198" spans="1:15" ht="23.25" customHeight="1" x14ac:dyDescent="0.25">
      <c r="A198" s="832"/>
      <c r="B198" s="850"/>
      <c r="C198" s="852"/>
      <c r="D198" s="367" t="s">
        <v>1098</v>
      </c>
      <c r="E198" s="858"/>
      <c r="F198" s="838"/>
      <c r="G198" s="838"/>
      <c r="H198" s="838"/>
      <c r="I198" s="838"/>
      <c r="J198" s="838"/>
      <c r="K198" s="838"/>
      <c r="L198" s="838"/>
      <c r="M198" s="838"/>
      <c r="N198" s="838"/>
      <c r="O198" s="840"/>
    </row>
    <row r="199" spans="1:15" ht="21" customHeight="1" x14ac:dyDescent="0.25">
      <c r="A199" s="832"/>
      <c r="B199" s="843" t="s">
        <v>309</v>
      </c>
      <c r="C199" s="860">
        <v>1</v>
      </c>
      <c r="D199" s="368" t="s">
        <v>664</v>
      </c>
      <c r="E199" s="837">
        <v>1</v>
      </c>
      <c r="F199" s="847"/>
      <c r="G199" s="847"/>
      <c r="H199" s="837"/>
      <c r="I199" s="837"/>
      <c r="J199" s="837"/>
      <c r="K199" s="847"/>
      <c r="L199" s="847"/>
      <c r="M199" s="847"/>
      <c r="N199" s="847"/>
      <c r="O199" s="839"/>
    </row>
    <row r="200" spans="1:15" ht="21.75" customHeight="1" x14ac:dyDescent="0.25">
      <c r="A200" s="832"/>
      <c r="B200" s="844"/>
      <c r="C200" s="861"/>
      <c r="D200" s="367" t="s">
        <v>1117</v>
      </c>
      <c r="E200" s="838"/>
      <c r="F200" s="848"/>
      <c r="G200" s="848"/>
      <c r="H200" s="838"/>
      <c r="I200" s="838"/>
      <c r="J200" s="838"/>
      <c r="K200" s="848"/>
      <c r="L200" s="848"/>
      <c r="M200" s="848"/>
      <c r="N200" s="848"/>
      <c r="O200" s="840"/>
    </row>
    <row r="201" spans="1:15" ht="20.25" customHeight="1" x14ac:dyDescent="0.25">
      <c r="A201" s="832"/>
      <c r="B201" s="849" t="s">
        <v>311</v>
      </c>
      <c r="C201" s="851">
        <v>0</v>
      </c>
      <c r="D201" s="372" t="s">
        <v>1100</v>
      </c>
      <c r="E201" s="857"/>
      <c r="F201" s="837"/>
      <c r="G201" s="837"/>
      <c r="H201" s="837">
        <v>1</v>
      </c>
      <c r="I201" s="837">
        <v>1</v>
      </c>
      <c r="J201" s="837">
        <v>1</v>
      </c>
      <c r="K201" s="837"/>
      <c r="L201" s="837"/>
      <c r="M201" s="837"/>
      <c r="N201" s="837"/>
      <c r="O201" s="839"/>
    </row>
    <row r="202" spans="1:15" ht="24" customHeight="1" x14ac:dyDescent="0.25">
      <c r="A202" s="832"/>
      <c r="B202" s="850"/>
      <c r="C202" s="852"/>
      <c r="D202" s="373" t="s">
        <v>1101</v>
      </c>
      <c r="E202" s="858"/>
      <c r="F202" s="838"/>
      <c r="G202" s="838"/>
      <c r="H202" s="838"/>
      <c r="I202" s="838"/>
      <c r="J202" s="838"/>
      <c r="K202" s="838"/>
      <c r="L202" s="838"/>
      <c r="M202" s="838"/>
      <c r="N202" s="838"/>
      <c r="O202" s="840"/>
    </row>
    <row r="203" spans="1:15" ht="24" customHeight="1" x14ac:dyDescent="0.25">
      <c r="A203" s="832"/>
      <c r="B203" s="843" t="s">
        <v>651</v>
      </c>
      <c r="C203" s="855">
        <v>0</v>
      </c>
      <c r="D203" s="368" t="s">
        <v>685</v>
      </c>
      <c r="E203" s="853"/>
      <c r="F203" s="847"/>
      <c r="G203" s="847"/>
      <c r="H203" s="837">
        <v>1</v>
      </c>
      <c r="I203" s="837">
        <v>1</v>
      </c>
      <c r="J203" s="837">
        <v>1</v>
      </c>
      <c r="K203" s="847"/>
      <c r="L203" s="847"/>
      <c r="M203" s="847"/>
      <c r="N203" s="847"/>
      <c r="O203" s="839">
        <v>1</v>
      </c>
    </row>
    <row r="204" spans="1:15" ht="34.5" customHeight="1" x14ac:dyDescent="0.25">
      <c r="A204" s="832"/>
      <c r="B204" s="844"/>
      <c r="C204" s="856"/>
      <c r="D204" s="367" t="s">
        <v>1089</v>
      </c>
      <c r="E204" s="854"/>
      <c r="F204" s="848"/>
      <c r="G204" s="848"/>
      <c r="H204" s="838"/>
      <c r="I204" s="838"/>
      <c r="J204" s="838"/>
      <c r="K204" s="848"/>
      <c r="L204" s="848"/>
      <c r="M204" s="848"/>
      <c r="N204" s="848"/>
      <c r="O204" s="840"/>
    </row>
    <row r="205" spans="1:15" ht="24" customHeight="1" x14ac:dyDescent="0.25">
      <c r="A205" s="832"/>
      <c r="B205" s="533" t="s">
        <v>313</v>
      </c>
      <c r="C205" s="851">
        <v>0</v>
      </c>
      <c r="D205" s="368" t="s">
        <v>685</v>
      </c>
      <c r="E205" s="853"/>
      <c r="F205" s="847"/>
      <c r="G205" s="847"/>
      <c r="H205" s="837">
        <v>1</v>
      </c>
      <c r="I205" s="837">
        <v>1</v>
      </c>
      <c r="J205" s="837">
        <v>1</v>
      </c>
      <c r="K205" s="847"/>
      <c r="L205" s="847"/>
      <c r="M205" s="847"/>
      <c r="N205" s="847"/>
      <c r="O205" s="839">
        <v>1</v>
      </c>
    </row>
    <row r="206" spans="1:15" ht="18" customHeight="1" x14ac:dyDescent="0.25">
      <c r="A206" s="832"/>
      <c r="B206" s="532" t="s">
        <v>309</v>
      </c>
      <c r="C206" s="852"/>
      <c r="D206" s="361" t="s">
        <v>1091</v>
      </c>
      <c r="E206" s="854"/>
      <c r="F206" s="848"/>
      <c r="G206" s="848"/>
      <c r="H206" s="838"/>
      <c r="I206" s="838"/>
      <c r="J206" s="838"/>
      <c r="K206" s="848"/>
      <c r="L206" s="848"/>
      <c r="M206" s="848"/>
      <c r="N206" s="848"/>
      <c r="O206" s="840"/>
    </row>
    <row r="207" spans="1:15" ht="15.75" customHeight="1" x14ac:dyDescent="0.25">
      <c r="A207" s="832"/>
      <c r="B207" s="849" t="s">
        <v>310</v>
      </c>
      <c r="C207" s="851">
        <v>0</v>
      </c>
      <c r="D207" s="372" t="s">
        <v>1102</v>
      </c>
      <c r="E207" s="857"/>
      <c r="F207" s="837">
        <v>1</v>
      </c>
      <c r="G207" s="837"/>
      <c r="H207" s="837"/>
      <c r="I207" s="837"/>
      <c r="J207" s="837"/>
      <c r="K207" s="837"/>
      <c r="L207" s="837"/>
      <c r="M207" s="837"/>
      <c r="N207" s="837"/>
      <c r="O207" s="839"/>
    </row>
    <row r="208" spans="1:15" ht="23.25" customHeight="1" x14ac:dyDescent="0.25">
      <c r="A208" s="832"/>
      <c r="B208" s="850"/>
      <c r="C208" s="852"/>
      <c r="D208" s="367" t="s">
        <v>1103</v>
      </c>
      <c r="E208" s="858"/>
      <c r="F208" s="838"/>
      <c r="G208" s="838"/>
      <c r="H208" s="838"/>
      <c r="I208" s="838"/>
      <c r="J208" s="838"/>
      <c r="K208" s="838"/>
      <c r="L208" s="838"/>
      <c r="M208" s="838"/>
      <c r="N208" s="838"/>
      <c r="O208" s="840"/>
    </row>
    <row r="209" spans="1:15" ht="18.75" customHeight="1" x14ac:dyDescent="0.25">
      <c r="A209" s="832"/>
      <c r="B209" s="843" t="s">
        <v>309</v>
      </c>
      <c r="C209" s="860">
        <v>1</v>
      </c>
      <c r="D209" s="368" t="s">
        <v>686</v>
      </c>
      <c r="E209" s="837">
        <v>1</v>
      </c>
      <c r="F209" s="847"/>
      <c r="G209" s="847"/>
      <c r="H209" s="837"/>
      <c r="I209" s="837"/>
      <c r="J209" s="837"/>
      <c r="K209" s="847"/>
      <c r="L209" s="847"/>
      <c r="M209" s="847"/>
      <c r="N209" s="847"/>
      <c r="O209" s="839"/>
    </row>
    <row r="210" spans="1:15" x14ac:dyDescent="0.25">
      <c r="A210" s="832"/>
      <c r="B210" s="844"/>
      <c r="C210" s="861"/>
      <c r="D210" s="367" t="s">
        <v>1117</v>
      </c>
      <c r="E210" s="838"/>
      <c r="F210" s="848"/>
      <c r="G210" s="848"/>
      <c r="H210" s="838"/>
      <c r="I210" s="838"/>
      <c r="J210" s="838"/>
      <c r="K210" s="848"/>
      <c r="L210" s="848"/>
      <c r="M210" s="848"/>
      <c r="N210" s="848"/>
      <c r="O210" s="840"/>
    </row>
    <row r="211" spans="1:15" ht="21" customHeight="1" x14ac:dyDescent="0.25">
      <c r="A211" s="832"/>
      <c r="B211" s="843" t="s">
        <v>651</v>
      </c>
      <c r="C211" s="855">
        <v>0</v>
      </c>
      <c r="D211" s="368" t="s">
        <v>666</v>
      </c>
      <c r="E211" s="853"/>
      <c r="F211" s="847"/>
      <c r="G211" s="847"/>
      <c r="H211" s="837">
        <v>1</v>
      </c>
      <c r="I211" s="837">
        <v>1</v>
      </c>
      <c r="J211" s="837">
        <v>1</v>
      </c>
      <c r="K211" s="847"/>
      <c r="L211" s="847"/>
      <c r="M211" s="847"/>
      <c r="N211" s="847"/>
      <c r="O211" s="839">
        <v>1</v>
      </c>
    </row>
    <row r="212" spans="1:15" x14ac:dyDescent="0.25">
      <c r="A212" s="832"/>
      <c r="B212" s="844"/>
      <c r="C212" s="856"/>
      <c r="D212" s="367" t="s">
        <v>1089</v>
      </c>
      <c r="E212" s="854"/>
      <c r="F212" s="848"/>
      <c r="G212" s="848"/>
      <c r="H212" s="838"/>
      <c r="I212" s="838"/>
      <c r="J212" s="838"/>
      <c r="K212" s="848"/>
      <c r="L212" s="848"/>
      <c r="M212" s="848"/>
      <c r="N212" s="848"/>
      <c r="O212" s="840"/>
    </row>
    <row r="213" spans="1:15" x14ac:dyDescent="0.25">
      <c r="A213" s="832"/>
      <c r="B213" s="843" t="s">
        <v>313</v>
      </c>
      <c r="C213" s="855">
        <v>0</v>
      </c>
      <c r="D213" s="365" t="s">
        <v>667</v>
      </c>
      <c r="E213" s="853"/>
      <c r="F213" s="847"/>
      <c r="G213" s="847"/>
      <c r="H213" s="837">
        <v>1</v>
      </c>
      <c r="I213" s="837">
        <v>1</v>
      </c>
      <c r="J213" s="837">
        <v>1</v>
      </c>
      <c r="K213" s="847"/>
      <c r="L213" s="847"/>
      <c r="M213" s="847"/>
      <c r="N213" s="847"/>
      <c r="O213" s="839">
        <v>1</v>
      </c>
    </row>
    <row r="214" spans="1:15" x14ac:dyDescent="0.25">
      <c r="A214" s="832"/>
      <c r="B214" s="844"/>
      <c r="C214" s="856"/>
      <c r="D214" s="367" t="s">
        <v>1089</v>
      </c>
      <c r="E214" s="854"/>
      <c r="F214" s="848"/>
      <c r="G214" s="848"/>
      <c r="H214" s="838"/>
      <c r="I214" s="838"/>
      <c r="J214" s="838"/>
      <c r="K214" s="848"/>
      <c r="L214" s="848"/>
      <c r="M214" s="848"/>
      <c r="N214" s="848"/>
      <c r="O214" s="840"/>
    </row>
    <row r="215" spans="1:15" ht="25.5" customHeight="1" x14ac:dyDescent="0.25">
      <c r="A215" s="832"/>
      <c r="B215" s="531" t="s">
        <v>313</v>
      </c>
      <c r="C215" s="855">
        <v>0</v>
      </c>
      <c r="D215" s="365" t="s">
        <v>687</v>
      </c>
      <c r="E215" s="853"/>
      <c r="F215" s="847"/>
      <c r="G215" s="847"/>
      <c r="H215" s="837">
        <v>1</v>
      </c>
      <c r="I215" s="837">
        <v>1</v>
      </c>
      <c r="J215" s="837">
        <v>1</v>
      </c>
      <c r="K215" s="847"/>
      <c r="L215" s="847"/>
      <c r="M215" s="847"/>
      <c r="N215" s="847"/>
      <c r="O215" s="839">
        <v>1</v>
      </c>
    </row>
    <row r="216" spans="1:15" ht="27" customHeight="1" x14ac:dyDescent="0.25">
      <c r="A216" s="832"/>
      <c r="B216" s="532" t="s">
        <v>309</v>
      </c>
      <c r="C216" s="856"/>
      <c r="D216" s="367" t="s">
        <v>1088</v>
      </c>
      <c r="E216" s="854"/>
      <c r="F216" s="848"/>
      <c r="G216" s="848"/>
      <c r="H216" s="838"/>
      <c r="I216" s="838"/>
      <c r="J216" s="838"/>
      <c r="K216" s="848"/>
      <c r="L216" s="848"/>
      <c r="M216" s="848"/>
      <c r="N216" s="848"/>
      <c r="O216" s="840"/>
    </row>
    <row r="217" spans="1:15" ht="24" customHeight="1" x14ac:dyDescent="0.25">
      <c r="A217" s="832"/>
      <c r="B217" s="531" t="s">
        <v>651</v>
      </c>
      <c r="C217" s="855">
        <v>0</v>
      </c>
      <c r="D217" s="368" t="s">
        <v>688</v>
      </c>
      <c r="E217" s="853"/>
      <c r="F217" s="847"/>
      <c r="G217" s="847"/>
      <c r="H217" s="837">
        <v>1</v>
      </c>
      <c r="I217" s="837">
        <v>1</v>
      </c>
      <c r="J217" s="837">
        <v>1</v>
      </c>
      <c r="K217" s="847"/>
      <c r="L217" s="847"/>
      <c r="M217" s="847"/>
      <c r="N217" s="847"/>
      <c r="O217" s="839">
        <v>1</v>
      </c>
    </row>
    <row r="218" spans="1:15" ht="29.25" customHeight="1" x14ac:dyDescent="0.25">
      <c r="A218" s="832"/>
      <c r="B218" s="532" t="s">
        <v>309</v>
      </c>
      <c r="C218" s="856"/>
      <c r="D218" s="373" t="s">
        <v>1088</v>
      </c>
      <c r="E218" s="854"/>
      <c r="F218" s="848"/>
      <c r="G218" s="848"/>
      <c r="H218" s="838"/>
      <c r="I218" s="838"/>
      <c r="J218" s="838"/>
      <c r="K218" s="848"/>
      <c r="L218" s="848"/>
      <c r="M218" s="848"/>
      <c r="N218" s="848"/>
      <c r="O218" s="840"/>
    </row>
    <row r="219" spans="1:15" x14ac:dyDescent="0.25">
      <c r="A219" s="832"/>
      <c r="B219" s="537" t="s">
        <v>649</v>
      </c>
      <c r="C219" s="851">
        <v>0</v>
      </c>
      <c r="D219" s="374" t="s">
        <v>670</v>
      </c>
      <c r="E219" s="853"/>
      <c r="F219" s="847"/>
      <c r="G219" s="847"/>
      <c r="H219" s="847"/>
      <c r="I219" s="847"/>
      <c r="J219" s="847"/>
      <c r="K219" s="847"/>
      <c r="L219" s="847"/>
      <c r="M219" s="837">
        <v>1</v>
      </c>
      <c r="N219" s="847"/>
      <c r="O219" s="839"/>
    </row>
    <row r="220" spans="1:15" x14ac:dyDescent="0.25">
      <c r="A220" s="832"/>
      <c r="B220" s="535" t="s">
        <v>1085</v>
      </c>
      <c r="C220" s="852"/>
      <c r="D220" s="363" t="s">
        <v>1095</v>
      </c>
      <c r="E220" s="854"/>
      <c r="F220" s="848"/>
      <c r="G220" s="848"/>
      <c r="H220" s="848"/>
      <c r="I220" s="848"/>
      <c r="J220" s="848"/>
      <c r="K220" s="848"/>
      <c r="L220" s="848"/>
      <c r="M220" s="838"/>
      <c r="N220" s="848"/>
      <c r="O220" s="840"/>
    </row>
    <row r="221" spans="1:15" x14ac:dyDescent="0.25">
      <c r="A221" s="832"/>
      <c r="B221" s="849" t="s">
        <v>663</v>
      </c>
      <c r="C221" s="851">
        <v>0</v>
      </c>
      <c r="D221" s="362" t="s">
        <v>671</v>
      </c>
      <c r="E221" s="853"/>
      <c r="F221" s="847"/>
      <c r="G221" s="847"/>
      <c r="H221" s="847"/>
      <c r="I221" s="847"/>
      <c r="J221" s="847"/>
      <c r="K221" s="847"/>
      <c r="L221" s="847"/>
      <c r="M221" s="837">
        <v>1</v>
      </c>
      <c r="N221" s="847"/>
      <c r="O221" s="839"/>
    </row>
    <row r="222" spans="1:15" x14ac:dyDescent="0.25">
      <c r="A222" s="832"/>
      <c r="B222" s="850"/>
      <c r="C222" s="852"/>
      <c r="D222" s="363" t="s">
        <v>1095</v>
      </c>
      <c r="E222" s="854"/>
      <c r="F222" s="848"/>
      <c r="G222" s="848"/>
      <c r="H222" s="848"/>
      <c r="I222" s="848"/>
      <c r="J222" s="848"/>
      <c r="K222" s="848"/>
      <c r="L222" s="848"/>
      <c r="M222" s="838"/>
      <c r="N222" s="848"/>
      <c r="O222" s="840"/>
    </row>
    <row r="223" spans="1:15" x14ac:dyDescent="0.25">
      <c r="A223" s="832"/>
      <c r="B223" s="843" t="s">
        <v>309</v>
      </c>
      <c r="C223" s="860">
        <v>1</v>
      </c>
      <c r="D223" s="368" t="s">
        <v>689</v>
      </c>
      <c r="E223" s="837">
        <v>1</v>
      </c>
      <c r="F223" s="847"/>
      <c r="G223" s="847"/>
      <c r="H223" s="837"/>
      <c r="I223" s="837"/>
      <c r="J223" s="837"/>
      <c r="K223" s="847"/>
      <c r="L223" s="847"/>
      <c r="M223" s="847"/>
      <c r="N223" s="847"/>
      <c r="O223" s="839"/>
    </row>
    <row r="224" spans="1:15" x14ac:dyDescent="0.25">
      <c r="A224" s="832"/>
      <c r="B224" s="844"/>
      <c r="C224" s="861"/>
      <c r="D224" s="367" t="s">
        <v>1117</v>
      </c>
      <c r="E224" s="838"/>
      <c r="F224" s="848"/>
      <c r="G224" s="848"/>
      <c r="H224" s="838"/>
      <c r="I224" s="838"/>
      <c r="J224" s="838"/>
      <c r="K224" s="848"/>
      <c r="L224" s="848"/>
      <c r="M224" s="848"/>
      <c r="N224" s="848"/>
      <c r="O224" s="840"/>
    </row>
    <row r="225" spans="1:15" x14ac:dyDescent="0.25">
      <c r="A225" s="832"/>
      <c r="B225" s="843" t="s">
        <v>672</v>
      </c>
      <c r="C225" s="845">
        <v>1</v>
      </c>
      <c r="D225" s="371" t="s">
        <v>1104</v>
      </c>
      <c r="E225" s="837">
        <v>1</v>
      </c>
      <c r="F225" s="837">
        <v>1</v>
      </c>
      <c r="G225" s="837">
        <v>1</v>
      </c>
      <c r="H225" s="837">
        <v>1</v>
      </c>
      <c r="I225" s="837">
        <v>1</v>
      </c>
      <c r="J225" s="837">
        <v>1</v>
      </c>
      <c r="K225" s="837">
        <v>1</v>
      </c>
      <c r="L225" s="837">
        <v>1</v>
      </c>
      <c r="M225" s="837">
        <v>1</v>
      </c>
      <c r="N225" s="837">
        <v>1</v>
      </c>
      <c r="O225" s="839">
        <v>1</v>
      </c>
    </row>
    <row r="226" spans="1:15" x14ac:dyDescent="0.25">
      <c r="A226" s="832"/>
      <c r="B226" s="844"/>
      <c r="C226" s="846"/>
      <c r="D226" s="366" t="s">
        <v>1105</v>
      </c>
      <c r="E226" s="838"/>
      <c r="F226" s="838"/>
      <c r="G226" s="838"/>
      <c r="H226" s="838"/>
      <c r="I226" s="838"/>
      <c r="J226" s="838"/>
      <c r="K226" s="838"/>
      <c r="L226" s="838"/>
      <c r="M226" s="838"/>
      <c r="N226" s="838"/>
      <c r="O226" s="840"/>
    </row>
    <row r="227" spans="1:15" ht="18.75" customHeight="1" x14ac:dyDescent="0.25">
      <c r="A227" s="867" t="s">
        <v>34</v>
      </c>
      <c r="B227" s="537" t="s">
        <v>649</v>
      </c>
      <c r="C227" s="851">
        <v>0</v>
      </c>
      <c r="D227" s="374" t="s">
        <v>1084</v>
      </c>
      <c r="E227" s="853"/>
      <c r="F227" s="847"/>
      <c r="G227" s="847"/>
      <c r="H227" s="847"/>
      <c r="I227" s="847"/>
      <c r="J227" s="847"/>
      <c r="K227" s="847"/>
      <c r="L227" s="847"/>
      <c r="M227" s="837">
        <v>1</v>
      </c>
      <c r="N227" s="847"/>
      <c r="O227" s="839"/>
    </row>
    <row r="228" spans="1:15" x14ac:dyDescent="0.25">
      <c r="A228" s="868"/>
      <c r="B228" s="535" t="s">
        <v>1085</v>
      </c>
      <c r="C228" s="852"/>
      <c r="D228" s="363" t="s">
        <v>1116</v>
      </c>
      <c r="E228" s="854"/>
      <c r="F228" s="848"/>
      <c r="G228" s="848"/>
      <c r="H228" s="848"/>
      <c r="I228" s="848"/>
      <c r="J228" s="848"/>
      <c r="K228" s="848"/>
      <c r="L228" s="848"/>
      <c r="M228" s="838"/>
      <c r="N228" s="848"/>
      <c r="O228" s="840"/>
    </row>
    <row r="229" spans="1:15" x14ac:dyDescent="0.25">
      <c r="A229" s="868"/>
      <c r="B229" s="843" t="s">
        <v>313</v>
      </c>
      <c r="C229" s="855">
        <v>0</v>
      </c>
      <c r="D229" s="368" t="s">
        <v>650</v>
      </c>
      <c r="E229" s="853"/>
      <c r="F229" s="847"/>
      <c r="G229" s="847"/>
      <c r="H229" s="837">
        <v>1</v>
      </c>
      <c r="I229" s="837">
        <v>1</v>
      </c>
      <c r="J229" s="837">
        <v>1</v>
      </c>
      <c r="K229" s="847"/>
      <c r="L229" s="847"/>
      <c r="M229" s="847"/>
      <c r="N229" s="847"/>
      <c r="O229" s="839">
        <v>1</v>
      </c>
    </row>
    <row r="230" spans="1:15" x14ac:dyDescent="0.25">
      <c r="A230" s="868"/>
      <c r="B230" s="844"/>
      <c r="C230" s="856"/>
      <c r="D230" s="367" t="s">
        <v>1089</v>
      </c>
      <c r="E230" s="854"/>
      <c r="F230" s="848"/>
      <c r="G230" s="848"/>
      <c r="H230" s="838"/>
      <c r="I230" s="838"/>
      <c r="J230" s="838"/>
      <c r="K230" s="848"/>
      <c r="L230" s="848"/>
      <c r="M230" s="848"/>
      <c r="N230" s="848"/>
      <c r="O230" s="840"/>
    </row>
    <row r="231" spans="1:15" x14ac:dyDescent="0.25">
      <c r="A231" s="868"/>
      <c r="B231" s="843" t="s">
        <v>651</v>
      </c>
      <c r="C231" s="855">
        <v>0</v>
      </c>
      <c r="D231" s="368" t="s">
        <v>652</v>
      </c>
      <c r="E231" s="853"/>
      <c r="F231" s="847"/>
      <c r="G231" s="847"/>
      <c r="H231" s="837">
        <v>1</v>
      </c>
      <c r="I231" s="837">
        <v>1</v>
      </c>
      <c r="J231" s="837">
        <v>1</v>
      </c>
      <c r="K231" s="847"/>
      <c r="L231" s="847"/>
      <c r="M231" s="847"/>
      <c r="N231" s="847"/>
      <c r="O231" s="839">
        <v>1</v>
      </c>
    </row>
    <row r="232" spans="1:15" x14ac:dyDescent="0.25">
      <c r="A232" s="868"/>
      <c r="B232" s="844"/>
      <c r="C232" s="856"/>
      <c r="D232" s="367" t="s">
        <v>1089</v>
      </c>
      <c r="E232" s="854"/>
      <c r="F232" s="848"/>
      <c r="G232" s="848"/>
      <c r="H232" s="838"/>
      <c r="I232" s="838"/>
      <c r="J232" s="838"/>
      <c r="K232" s="848"/>
      <c r="L232" s="848"/>
      <c r="M232" s="848"/>
      <c r="N232" s="848"/>
      <c r="O232" s="840"/>
    </row>
    <row r="233" spans="1:15" x14ac:dyDescent="0.25">
      <c r="A233" s="868"/>
      <c r="B233" s="849" t="s">
        <v>653</v>
      </c>
      <c r="C233" s="851">
        <v>0</v>
      </c>
      <c r="D233" s="369" t="s">
        <v>654</v>
      </c>
      <c r="E233" s="857"/>
      <c r="F233" s="837"/>
      <c r="G233" s="837"/>
      <c r="H233" s="837"/>
      <c r="I233" s="837"/>
      <c r="J233" s="837"/>
      <c r="K233" s="837"/>
      <c r="L233" s="837"/>
      <c r="M233" s="837"/>
      <c r="N233" s="837">
        <v>1</v>
      </c>
      <c r="O233" s="839"/>
    </row>
    <row r="234" spans="1:15" x14ac:dyDescent="0.25">
      <c r="A234" s="868"/>
      <c r="B234" s="850"/>
      <c r="C234" s="852"/>
      <c r="D234" s="370" t="s">
        <v>1090</v>
      </c>
      <c r="E234" s="858"/>
      <c r="F234" s="838"/>
      <c r="G234" s="838"/>
      <c r="H234" s="838"/>
      <c r="I234" s="838"/>
      <c r="J234" s="838"/>
      <c r="K234" s="838"/>
      <c r="L234" s="838"/>
      <c r="M234" s="838"/>
      <c r="N234" s="838"/>
      <c r="O234" s="840"/>
    </row>
    <row r="235" spans="1:15" x14ac:dyDescent="0.25">
      <c r="A235" s="868"/>
      <c r="B235" s="843" t="s">
        <v>491</v>
      </c>
      <c r="C235" s="855">
        <v>0</v>
      </c>
      <c r="D235" s="368" t="s">
        <v>656</v>
      </c>
      <c r="E235" s="853"/>
      <c r="F235" s="847"/>
      <c r="G235" s="847"/>
      <c r="H235" s="837">
        <v>1</v>
      </c>
      <c r="I235" s="837">
        <v>1</v>
      </c>
      <c r="J235" s="837">
        <v>1</v>
      </c>
      <c r="K235" s="847"/>
      <c r="L235" s="847"/>
      <c r="M235" s="847"/>
      <c r="N235" s="847"/>
      <c r="O235" s="839">
        <v>1</v>
      </c>
    </row>
    <row r="236" spans="1:15" x14ac:dyDescent="0.25">
      <c r="A236" s="868"/>
      <c r="B236" s="866"/>
      <c r="C236" s="856"/>
      <c r="D236" s="367" t="s">
        <v>1089</v>
      </c>
      <c r="E236" s="854"/>
      <c r="F236" s="848"/>
      <c r="G236" s="848"/>
      <c r="H236" s="838"/>
      <c r="I236" s="838"/>
      <c r="J236" s="838"/>
      <c r="K236" s="848"/>
      <c r="L236" s="848"/>
      <c r="M236" s="848"/>
      <c r="N236" s="848"/>
      <c r="O236" s="840"/>
    </row>
    <row r="237" spans="1:15" ht="20.25" customHeight="1" x14ac:dyDescent="0.25">
      <c r="A237" s="868"/>
      <c r="B237" s="533" t="s">
        <v>313</v>
      </c>
      <c r="C237" s="364">
        <v>0</v>
      </c>
      <c r="D237" s="365" t="s">
        <v>680</v>
      </c>
      <c r="E237" s="853"/>
      <c r="F237" s="847"/>
      <c r="G237" s="847"/>
      <c r="H237" s="837">
        <v>1</v>
      </c>
      <c r="I237" s="837">
        <v>1</v>
      </c>
      <c r="J237" s="837">
        <v>1</v>
      </c>
      <c r="K237" s="847"/>
      <c r="L237" s="847"/>
      <c r="M237" s="847"/>
      <c r="N237" s="847"/>
      <c r="O237" s="839">
        <v>1</v>
      </c>
    </row>
    <row r="238" spans="1:15" ht="18.75" customHeight="1" x14ac:dyDescent="0.25">
      <c r="A238" s="868"/>
      <c r="B238" s="532" t="s">
        <v>309</v>
      </c>
      <c r="C238" s="364"/>
      <c r="D238" s="367" t="s">
        <v>1088</v>
      </c>
      <c r="E238" s="854"/>
      <c r="F238" s="848"/>
      <c r="G238" s="848"/>
      <c r="H238" s="838"/>
      <c r="I238" s="838"/>
      <c r="J238" s="838"/>
      <c r="K238" s="848"/>
      <c r="L238" s="848"/>
      <c r="M238" s="848"/>
      <c r="N238" s="848"/>
      <c r="O238" s="840"/>
    </row>
    <row r="239" spans="1:15" ht="17.25" customHeight="1" x14ac:dyDescent="0.25">
      <c r="A239" s="868"/>
      <c r="B239" s="531" t="s">
        <v>313</v>
      </c>
      <c r="C239" s="855">
        <v>0</v>
      </c>
      <c r="D239" s="368" t="s">
        <v>660</v>
      </c>
      <c r="E239" s="853"/>
      <c r="F239" s="847"/>
      <c r="G239" s="847"/>
      <c r="H239" s="837">
        <v>1</v>
      </c>
      <c r="I239" s="837">
        <v>1</v>
      </c>
      <c r="J239" s="837">
        <v>1</v>
      </c>
      <c r="K239" s="847"/>
      <c r="L239" s="847"/>
      <c r="M239" s="847"/>
      <c r="N239" s="847"/>
      <c r="O239" s="839">
        <v>1</v>
      </c>
    </row>
    <row r="240" spans="1:15" ht="24" customHeight="1" x14ac:dyDescent="0.25">
      <c r="A240" s="868"/>
      <c r="B240" s="532" t="s">
        <v>309</v>
      </c>
      <c r="C240" s="856"/>
      <c r="D240" s="373" t="s">
        <v>1088</v>
      </c>
      <c r="E240" s="854"/>
      <c r="F240" s="848"/>
      <c r="G240" s="848"/>
      <c r="H240" s="838"/>
      <c r="I240" s="838"/>
      <c r="J240" s="838"/>
      <c r="K240" s="848"/>
      <c r="L240" s="848"/>
      <c r="M240" s="848"/>
      <c r="N240" s="848"/>
      <c r="O240" s="840"/>
    </row>
    <row r="241" spans="1:15" x14ac:dyDescent="0.25">
      <c r="A241" s="868"/>
      <c r="B241" s="531" t="s">
        <v>491</v>
      </c>
      <c r="C241" s="855">
        <v>0</v>
      </c>
      <c r="D241" s="365" t="s">
        <v>681</v>
      </c>
      <c r="E241" s="853"/>
      <c r="F241" s="847"/>
      <c r="G241" s="847"/>
      <c r="H241" s="837">
        <v>1</v>
      </c>
      <c r="I241" s="837">
        <v>1</v>
      </c>
      <c r="J241" s="837">
        <v>1</v>
      </c>
      <c r="K241" s="847"/>
      <c r="L241" s="847"/>
      <c r="M241" s="847"/>
      <c r="N241" s="847"/>
      <c r="O241" s="839">
        <v>1</v>
      </c>
    </row>
    <row r="242" spans="1:15" ht="39" customHeight="1" x14ac:dyDescent="0.25">
      <c r="A242" s="868"/>
      <c r="B242" s="533" t="s">
        <v>309</v>
      </c>
      <c r="C242" s="856"/>
      <c r="D242" s="367" t="s">
        <v>1089</v>
      </c>
      <c r="E242" s="854"/>
      <c r="F242" s="848"/>
      <c r="G242" s="848"/>
      <c r="H242" s="838"/>
      <c r="I242" s="838"/>
      <c r="J242" s="838"/>
      <c r="K242" s="848"/>
      <c r="L242" s="848"/>
      <c r="M242" s="848"/>
      <c r="N242" s="848"/>
      <c r="O242" s="840"/>
    </row>
    <row r="243" spans="1:15" ht="18.75" customHeight="1" x14ac:dyDescent="0.25">
      <c r="A243" s="868"/>
      <c r="B243" s="531" t="s">
        <v>651</v>
      </c>
      <c r="C243" s="855">
        <v>0</v>
      </c>
      <c r="D243" s="365" t="s">
        <v>682</v>
      </c>
      <c r="E243" s="853"/>
      <c r="F243" s="847"/>
      <c r="G243" s="847"/>
      <c r="H243" s="837">
        <v>1</v>
      </c>
      <c r="I243" s="837">
        <v>1</v>
      </c>
      <c r="J243" s="837">
        <v>1</v>
      </c>
      <c r="K243" s="847"/>
      <c r="L243" s="847"/>
      <c r="M243" s="847"/>
      <c r="N243" s="847"/>
      <c r="O243" s="839">
        <v>1</v>
      </c>
    </row>
    <row r="244" spans="1:15" ht="22.5" customHeight="1" x14ac:dyDescent="0.25">
      <c r="A244" s="868"/>
      <c r="B244" s="532" t="s">
        <v>309</v>
      </c>
      <c r="C244" s="856"/>
      <c r="D244" s="367" t="s">
        <v>1088</v>
      </c>
      <c r="E244" s="854"/>
      <c r="F244" s="848"/>
      <c r="G244" s="848"/>
      <c r="H244" s="838"/>
      <c r="I244" s="838"/>
      <c r="J244" s="838"/>
      <c r="K244" s="848"/>
      <c r="L244" s="848"/>
      <c r="M244" s="848"/>
      <c r="N244" s="848"/>
      <c r="O244" s="840"/>
    </row>
    <row r="245" spans="1:15" ht="25.5" customHeight="1" x14ac:dyDescent="0.25">
      <c r="A245" s="868"/>
      <c r="B245" s="859" t="s">
        <v>311</v>
      </c>
      <c r="C245" s="851">
        <v>0</v>
      </c>
      <c r="D245" s="372" t="s">
        <v>661</v>
      </c>
      <c r="E245" s="857">
        <v>1</v>
      </c>
      <c r="F245" s="837"/>
      <c r="G245" s="837">
        <v>1</v>
      </c>
      <c r="H245" s="837">
        <v>1</v>
      </c>
      <c r="I245" s="837">
        <v>1</v>
      </c>
      <c r="J245" s="837">
        <v>1</v>
      </c>
      <c r="K245" s="837"/>
      <c r="L245" s="837"/>
      <c r="M245" s="837">
        <v>1</v>
      </c>
      <c r="N245" s="837">
        <v>1</v>
      </c>
      <c r="O245" s="839">
        <v>1</v>
      </c>
    </row>
    <row r="246" spans="1:15" ht="36.75" customHeight="1" x14ac:dyDescent="0.25">
      <c r="A246" s="868"/>
      <c r="B246" s="859"/>
      <c r="C246" s="852"/>
      <c r="D246" s="373" t="s">
        <v>1095</v>
      </c>
      <c r="E246" s="858"/>
      <c r="F246" s="838"/>
      <c r="G246" s="838"/>
      <c r="H246" s="838"/>
      <c r="I246" s="838"/>
      <c r="J246" s="838"/>
      <c r="K246" s="838"/>
      <c r="L246" s="838"/>
      <c r="M246" s="838"/>
      <c r="N246" s="838"/>
      <c r="O246" s="840"/>
    </row>
    <row r="247" spans="1:15" ht="19.5" customHeight="1" x14ac:dyDescent="0.25">
      <c r="A247" s="868"/>
      <c r="B247" s="849" t="s">
        <v>663</v>
      </c>
      <c r="C247" s="851">
        <v>0</v>
      </c>
      <c r="D247" s="374" t="s">
        <v>1096</v>
      </c>
      <c r="E247" s="853"/>
      <c r="F247" s="847"/>
      <c r="G247" s="847"/>
      <c r="H247" s="847"/>
      <c r="I247" s="847"/>
      <c r="J247" s="847"/>
      <c r="K247" s="847"/>
      <c r="L247" s="847"/>
      <c r="M247" s="837">
        <v>1</v>
      </c>
      <c r="N247" s="847"/>
      <c r="O247" s="839"/>
    </row>
    <row r="248" spans="1:15" ht="24.75" customHeight="1" x14ac:dyDescent="0.25">
      <c r="A248" s="868"/>
      <c r="B248" s="850"/>
      <c r="C248" s="852"/>
      <c r="D248" s="363" t="s">
        <v>1116</v>
      </c>
      <c r="E248" s="854"/>
      <c r="F248" s="848"/>
      <c r="G248" s="848"/>
      <c r="H248" s="848"/>
      <c r="I248" s="848"/>
      <c r="J248" s="848"/>
      <c r="K248" s="848"/>
      <c r="L248" s="848"/>
      <c r="M248" s="838"/>
      <c r="N248" s="848"/>
      <c r="O248" s="840"/>
    </row>
    <row r="249" spans="1:15" ht="22.5" customHeight="1" x14ac:dyDescent="0.25">
      <c r="A249" s="868"/>
      <c r="B249" s="849" t="s">
        <v>310</v>
      </c>
      <c r="C249" s="851">
        <v>0</v>
      </c>
      <c r="D249" s="365" t="s">
        <v>1097</v>
      </c>
      <c r="E249" s="857"/>
      <c r="F249" s="837">
        <v>1</v>
      </c>
      <c r="G249" s="837"/>
      <c r="H249" s="837"/>
      <c r="I249" s="837"/>
      <c r="J249" s="837"/>
      <c r="K249" s="837"/>
      <c r="L249" s="837"/>
      <c r="M249" s="837">
        <v>1</v>
      </c>
      <c r="N249" s="837"/>
      <c r="O249" s="839"/>
    </row>
    <row r="250" spans="1:15" ht="18.75" customHeight="1" x14ac:dyDescent="0.25">
      <c r="A250" s="868"/>
      <c r="B250" s="850"/>
      <c r="C250" s="852"/>
      <c r="D250" s="367" t="s">
        <v>1098</v>
      </c>
      <c r="E250" s="858"/>
      <c r="F250" s="838"/>
      <c r="G250" s="838"/>
      <c r="H250" s="838"/>
      <c r="I250" s="838"/>
      <c r="J250" s="838"/>
      <c r="K250" s="838"/>
      <c r="L250" s="838"/>
      <c r="M250" s="838"/>
      <c r="N250" s="838"/>
      <c r="O250" s="840"/>
    </row>
    <row r="251" spans="1:15" ht="16.5" customHeight="1" x14ac:dyDescent="0.25">
      <c r="A251" s="868"/>
      <c r="B251" s="849" t="s">
        <v>309</v>
      </c>
      <c r="C251" s="851">
        <v>1</v>
      </c>
      <c r="D251" s="365" t="s">
        <v>683</v>
      </c>
      <c r="E251" s="857">
        <v>1</v>
      </c>
      <c r="F251" s="837"/>
      <c r="G251" s="837"/>
      <c r="H251" s="837"/>
      <c r="I251" s="837"/>
      <c r="J251" s="837"/>
      <c r="K251" s="837"/>
      <c r="L251" s="837"/>
      <c r="M251" s="837"/>
      <c r="N251" s="837"/>
      <c r="O251" s="839"/>
    </row>
    <row r="252" spans="1:15" ht="19.5" customHeight="1" x14ac:dyDescent="0.25">
      <c r="A252" s="868"/>
      <c r="B252" s="850"/>
      <c r="C252" s="852"/>
      <c r="D252" s="367" t="s">
        <v>1122</v>
      </c>
      <c r="E252" s="858"/>
      <c r="F252" s="838"/>
      <c r="G252" s="838"/>
      <c r="H252" s="838"/>
      <c r="I252" s="838"/>
      <c r="J252" s="838"/>
      <c r="K252" s="838"/>
      <c r="L252" s="838"/>
      <c r="M252" s="838"/>
      <c r="N252" s="838"/>
      <c r="O252" s="840"/>
    </row>
    <row r="253" spans="1:15" x14ac:dyDescent="0.25">
      <c r="A253" s="868"/>
      <c r="B253" s="849" t="s">
        <v>311</v>
      </c>
      <c r="C253" s="851">
        <v>0</v>
      </c>
      <c r="D253" s="372" t="s">
        <v>1100</v>
      </c>
      <c r="E253" s="857"/>
      <c r="F253" s="837"/>
      <c r="G253" s="837"/>
      <c r="H253" s="837">
        <v>1</v>
      </c>
      <c r="I253" s="837">
        <v>1</v>
      </c>
      <c r="J253" s="837">
        <v>1</v>
      </c>
      <c r="K253" s="837"/>
      <c r="L253" s="837"/>
      <c r="M253" s="837"/>
      <c r="N253" s="837"/>
      <c r="O253" s="839"/>
    </row>
    <row r="254" spans="1:15" ht="23.25" customHeight="1" x14ac:dyDescent="0.25">
      <c r="A254" s="868"/>
      <c r="B254" s="850"/>
      <c r="C254" s="852"/>
      <c r="D254" s="373" t="s">
        <v>1101</v>
      </c>
      <c r="E254" s="858"/>
      <c r="F254" s="838"/>
      <c r="G254" s="838"/>
      <c r="H254" s="838"/>
      <c r="I254" s="838"/>
      <c r="J254" s="838"/>
      <c r="K254" s="838"/>
      <c r="L254" s="838"/>
      <c r="M254" s="838"/>
      <c r="N254" s="838"/>
      <c r="O254" s="840"/>
    </row>
    <row r="255" spans="1:15" ht="21" customHeight="1" x14ac:dyDescent="0.25">
      <c r="A255" s="868"/>
      <c r="B255" s="849" t="s">
        <v>310</v>
      </c>
      <c r="C255" s="851">
        <v>0</v>
      </c>
      <c r="D255" s="372" t="s">
        <v>1102</v>
      </c>
      <c r="E255" s="857"/>
      <c r="F255" s="837">
        <v>1</v>
      </c>
      <c r="G255" s="837"/>
      <c r="H255" s="837"/>
      <c r="I255" s="837"/>
      <c r="J255" s="837"/>
      <c r="K255" s="837"/>
      <c r="L255" s="837"/>
      <c r="M255" s="837"/>
      <c r="N255" s="837"/>
      <c r="O255" s="839"/>
    </row>
    <row r="256" spans="1:15" ht="17.25" customHeight="1" x14ac:dyDescent="0.25">
      <c r="A256" s="868"/>
      <c r="B256" s="850"/>
      <c r="C256" s="852"/>
      <c r="D256" s="367" t="s">
        <v>1103</v>
      </c>
      <c r="E256" s="858"/>
      <c r="F256" s="838"/>
      <c r="G256" s="838"/>
      <c r="H256" s="838"/>
      <c r="I256" s="838"/>
      <c r="J256" s="838"/>
      <c r="K256" s="838"/>
      <c r="L256" s="838"/>
      <c r="M256" s="838"/>
      <c r="N256" s="838"/>
      <c r="O256" s="840"/>
    </row>
    <row r="257" spans="1:15" ht="22.5" customHeight="1" x14ac:dyDescent="0.25">
      <c r="A257" s="868"/>
      <c r="B257" s="843" t="s">
        <v>651</v>
      </c>
      <c r="C257" s="855">
        <v>0</v>
      </c>
      <c r="D257" s="368" t="s">
        <v>666</v>
      </c>
      <c r="E257" s="853"/>
      <c r="F257" s="847"/>
      <c r="G257" s="847"/>
      <c r="H257" s="837">
        <v>1</v>
      </c>
      <c r="I257" s="837">
        <v>1</v>
      </c>
      <c r="J257" s="837">
        <v>1</v>
      </c>
      <c r="K257" s="847"/>
      <c r="L257" s="847"/>
      <c r="M257" s="847"/>
      <c r="N257" s="847"/>
      <c r="O257" s="839">
        <v>1</v>
      </c>
    </row>
    <row r="258" spans="1:15" ht="29.25" customHeight="1" x14ac:dyDescent="0.25">
      <c r="A258" s="868"/>
      <c r="B258" s="844"/>
      <c r="C258" s="856"/>
      <c r="D258" s="367" t="s">
        <v>1089</v>
      </c>
      <c r="E258" s="854"/>
      <c r="F258" s="848"/>
      <c r="G258" s="848"/>
      <c r="H258" s="838"/>
      <c r="I258" s="838"/>
      <c r="J258" s="838"/>
      <c r="K258" s="848"/>
      <c r="L258" s="848"/>
      <c r="M258" s="848"/>
      <c r="N258" s="848"/>
      <c r="O258" s="840"/>
    </row>
    <row r="259" spans="1:15" ht="21" customHeight="1" x14ac:dyDescent="0.25">
      <c r="A259" s="868"/>
      <c r="B259" s="843" t="s">
        <v>313</v>
      </c>
      <c r="C259" s="855">
        <v>0</v>
      </c>
      <c r="D259" s="365" t="s">
        <v>667</v>
      </c>
      <c r="E259" s="853"/>
      <c r="F259" s="847"/>
      <c r="G259" s="847"/>
      <c r="H259" s="837">
        <v>1</v>
      </c>
      <c r="I259" s="837">
        <v>1</v>
      </c>
      <c r="J259" s="837">
        <v>1</v>
      </c>
      <c r="K259" s="847"/>
      <c r="L259" s="847"/>
      <c r="M259" s="847"/>
      <c r="N259" s="847"/>
      <c r="O259" s="839">
        <v>1</v>
      </c>
    </row>
    <row r="260" spans="1:15" s="85" customFormat="1" ht="28.9" customHeight="1" x14ac:dyDescent="0.25">
      <c r="A260" s="868"/>
      <c r="B260" s="844"/>
      <c r="C260" s="856"/>
      <c r="D260" s="367" t="s">
        <v>1089</v>
      </c>
      <c r="E260" s="854"/>
      <c r="F260" s="848"/>
      <c r="G260" s="848"/>
      <c r="H260" s="838"/>
      <c r="I260" s="838"/>
      <c r="J260" s="838"/>
      <c r="K260" s="848"/>
      <c r="L260" s="848"/>
      <c r="M260" s="848"/>
      <c r="N260" s="848"/>
      <c r="O260" s="840"/>
    </row>
    <row r="261" spans="1:15" s="85" customFormat="1" ht="28.9" customHeight="1" x14ac:dyDescent="0.25">
      <c r="A261" s="868"/>
      <c r="B261" s="537" t="s">
        <v>649</v>
      </c>
      <c r="C261" s="851">
        <v>0</v>
      </c>
      <c r="D261" s="374" t="s">
        <v>670</v>
      </c>
      <c r="E261" s="853"/>
      <c r="F261" s="847"/>
      <c r="G261" s="847"/>
      <c r="H261" s="847"/>
      <c r="I261" s="847"/>
      <c r="J261" s="847"/>
      <c r="K261" s="847"/>
      <c r="L261" s="847"/>
      <c r="M261" s="837">
        <v>1</v>
      </c>
      <c r="N261" s="847"/>
      <c r="O261" s="839"/>
    </row>
    <row r="262" spans="1:15" s="85" customFormat="1" ht="28.9" customHeight="1" x14ac:dyDescent="0.25">
      <c r="A262" s="868"/>
      <c r="B262" s="535" t="s">
        <v>1085</v>
      </c>
      <c r="C262" s="852"/>
      <c r="D262" s="363" t="s">
        <v>1095</v>
      </c>
      <c r="E262" s="854"/>
      <c r="F262" s="848"/>
      <c r="G262" s="848"/>
      <c r="H262" s="848"/>
      <c r="I262" s="848"/>
      <c r="J262" s="848"/>
      <c r="K262" s="848"/>
      <c r="L262" s="848"/>
      <c r="M262" s="838"/>
      <c r="N262" s="848"/>
      <c r="O262" s="840"/>
    </row>
    <row r="263" spans="1:15" s="85" customFormat="1" ht="28.9" customHeight="1" x14ac:dyDescent="0.25">
      <c r="A263" s="868"/>
      <c r="B263" s="849" t="s">
        <v>663</v>
      </c>
      <c r="C263" s="851">
        <v>0</v>
      </c>
      <c r="D263" s="362" t="s">
        <v>671</v>
      </c>
      <c r="E263" s="853"/>
      <c r="F263" s="847"/>
      <c r="G263" s="847"/>
      <c r="H263" s="847"/>
      <c r="I263" s="847"/>
      <c r="J263" s="847"/>
      <c r="K263" s="847"/>
      <c r="L263" s="847"/>
      <c r="M263" s="837">
        <v>1</v>
      </c>
      <c r="N263" s="847"/>
      <c r="O263" s="839"/>
    </row>
    <row r="264" spans="1:15" s="85" customFormat="1" ht="28.9" customHeight="1" x14ac:dyDescent="0.25">
      <c r="A264" s="868"/>
      <c r="B264" s="850"/>
      <c r="C264" s="852"/>
      <c r="D264" s="363" t="s">
        <v>1095</v>
      </c>
      <c r="E264" s="854"/>
      <c r="F264" s="848"/>
      <c r="G264" s="848"/>
      <c r="H264" s="848"/>
      <c r="I264" s="848"/>
      <c r="J264" s="848"/>
      <c r="K264" s="848"/>
      <c r="L264" s="848"/>
      <c r="M264" s="838"/>
      <c r="N264" s="848"/>
      <c r="O264" s="840"/>
    </row>
    <row r="265" spans="1:15" s="85" customFormat="1" ht="28.9" customHeight="1" x14ac:dyDescent="0.25">
      <c r="A265" s="868"/>
      <c r="B265" s="843" t="s">
        <v>672</v>
      </c>
      <c r="C265" s="845">
        <v>1</v>
      </c>
      <c r="D265" s="371" t="s">
        <v>1123</v>
      </c>
      <c r="E265" s="837">
        <v>1</v>
      </c>
      <c r="F265" s="837">
        <v>1</v>
      </c>
      <c r="G265" s="837">
        <v>1</v>
      </c>
      <c r="H265" s="837">
        <v>1</v>
      </c>
      <c r="I265" s="837">
        <v>1</v>
      </c>
      <c r="J265" s="837">
        <v>1</v>
      </c>
      <c r="K265" s="837">
        <v>1</v>
      </c>
      <c r="L265" s="837">
        <v>1</v>
      </c>
      <c r="M265" s="837">
        <v>1</v>
      </c>
      <c r="N265" s="837">
        <v>1</v>
      </c>
      <c r="O265" s="839">
        <v>1</v>
      </c>
    </row>
    <row r="266" spans="1:15" s="85" customFormat="1" x14ac:dyDescent="0.25">
      <c r="A266" s="869"/>
      <c r="B266" s="844"/>
      <c r="C266" s="846"/>
      <c r="D266" s="366" t="s">
        <v>1105</v>
      </c>
      <c r="E266" s="838"/>
      <c r="F266" s="838"/>
      <c r="G266" s="838"/>
      <c r="H266" s="838"/>
      <c r="I266" s="838"/>
      <c r="J266" s="838"/>
      <c r="K266" s="838"/>
      <c r="L266" s="838"/>
      <c r="M266" s="838"/>
      <c r="N266" s="838"/>
      <c r="O266" s="840"/>
    </row>
    <row r="267" spans="1:15" s="85" customFormat="1" ht="18.75" customHeight="1" x14ac:dyDescent="0.25">
      <c r="A267" s="841" t="s">
        <v>36</v>
      </c>
      <c r="B267" s="537" t="s">
        <v>649</v>
      </c>
      <c r="C267" s="851">
        <v>0</v>
      </c>
      <c r="D267" s="374" t="s">
        <v>1084</v>
      </c>
      <c r="E267" s="853"/>
      <c r="F267" s="847"/>
      <c r="G267" s="847"/>
      <c r="H267" s="847"/>
      <c r="I267" s="847"/>
      <c r="J267" s="847"/>
      <c r="K267" s="847"/>
      <c r="L267" s="847"/>
      <c r="M267" s="837">
        <v>1</v>
      </c>
      <c r="N267" s="847"/>
      <c r="O267" s="839"/>
    </row>
    <row r="268" spans="1:15" s="85" customFormat="1" ht="18.75" customHeight="1" x14ac:dyDescent="0.25">
      <c r="A268" s="842"/>
      <c r="B268" s="535" t="s">
        <v>1085</v>
      </c>
      <c r="C268" s="852"/>
      <c r="D268" s="363" t="s">
        <v>1086</v>
      </c>
      <c r="E268" s="854"/>
      <c r="F268" s="848"/>
      <c r="G268" s="848"/>
      <c r="H268" s="848"/>
      <c r="I268" s="848"/>
      <c r="J268" s="848"/>
      <c r="K268" s="848"/>
      <c r="L268" s="848"/>
      <c r="M268" s="838"/>
      <c r="N268" s="848"/>
      <c r="O268" s="840"/>
    </row>
    <row r="269" spans="1:15" s="85" customFormat="1" ht="22.5" customHeight="1" x14ac:dyDescent="0.25">
      <c r="A269" s="842"/>
      <c r="B269" s="843" t="s">
        <v>313</v>
      </c>
      <c r="C269" s="855">
        <v>0</v>
      </c>
      <c r="D269" s="368" t="s">
        <v>650</v>
      </c>
      <c r="E269" s="853"/>
      <c r="F269" s="847"/>
      <c r="G269" s="847"/>
      <c r="H269" s="837">
        <v>1</v>
      </c>
      <c r="I269" s="837">
        <v>1</v>
      </c>
      <c r="J269" s="837">
        <v>1</v>
      </c>
      <c r="K269" s="847"/>
      <c r="L269" s="847"/>
      <c r="M269" s="847"/>
      <c r="N269" s="847"/>
      <c r="O269" s="839">
        <v>1</v>
      </c>
    </row>
    <row r="270" spans="1:15" ht="48.75" customHeight="1" x14ac:dyDescent="0.25">
      <c r="A270" s="842"/>
      <c r="B270" s="844"/>
      <c r="C270" s="856"/>
      <c r="D270" s="367" t="s">
        <v>1089</v>
      </c>
      <c r="E270" s="854"/>
      <c r="F270" s="848"/>
      <c r="G270" s="848"/>
      <c r="H270" s="838"/>
      <c r="I270" s="838"/>
      <c r="J270" s="838"/>
      <c r="K270" s="848"/>
      <c r="L270" s="848"/>
      <c r="M270" s="848"/>
      <c r="N270" s="848"/>
      <c r="O270" s="840"/>
    </row>
    <row r="271" spans="1:15" ht="24.75" customHeight="1" x14ac:dyDescent="0.25">
      <c r="A271" s="842"/>
      <c r="B271" s="843" t="s">
        <v>651</v>
      </c>
      <c r="C271" s="855">
        <v>0</v>
      </c>
      <c r="D271" s="368" t="s">
        <v>652</v>
      </c>
      <c r="E271" s="853"/>
      <c r="F271" s="847"/>
      <c r="G271" s="847"/>
      <c r="H271" s="837">
        <v>1</v>
      </c>
      <c r="I271" s="837">
        <v>1</v>
      </c>
      <c r="J271" s="837">
        <v>1</v>
      </c>
      <c r="K271" s="847"/>
      <c r="L271" s="847"/>
      <c r="M271" s="847"/>
      <c r="N271" s="847"/>
      <c r="O271" s="839">
        <v>1</v>
      </c>
    </row>
    <row r="272" spans="1:15" ht="15.6" customHeight="1" x14ac:dyDescent="0.25">
      <c r="A272" s="842"/>
      <c r="B272" s="844"/>
      <c r="C272" s="856"/>
      <c r="D272" s="367" t="s">
        <v>1089</v>
      </c>
      <c r="E272" s="854"/>
      <c r="F272" s="848"/>
      <c r="G272" s="848"/>
      <c r="H272" s="838"/>
      <c r="I272" s="838"/>
      <c r="J272" s="838"/>
      <c r="K272" s="848"/>
      <c r="L272" s="848"/>
      <c r="M272" s="848"/>
      <c r="N272" s="848"/>
      <c r="O272" s="840"/>
    </row>
    <row r="273" spans="1:15" ht="24" customHeight="1" x14ac:dyDescent="0.25">
      <c r="A273" s="842"/>
      <c r="B273" s="849" t="s">
        <v>653</v>
      </c>
      <c r="C273" s="851">
        <v>0</v>
      </c>
      <c r="D273" s="369" t="s">
        <v>654</v>
      </c>
      <c r="E273" s="857"/>
      <c r="F273" s="837"/>
      <c r="G273" s="837"/>
      <c r="H273" s="837"/>
      <c r="I273" s="837"/>
      <c r="J273" s="837"/>
      <c r="K273" s="837"/>
      <c r="L273" s="837"/>
      <c r="M273" s="837"/>
      <c r="N273" s="837">
        <v>1</v>
      </c>
      <c r="O273" s="839"/>
    </row>
    <row r="274" spans="1:15" ht="24.75" customHeight="1" x14ac:dyDescent="0.25">
      <c r="A274" s="842"/>
      <c r="B274" s="850"/>
      <c r="C274" s="852"/>
      <c r="D274" s="370" t="s">
        <v>1090</v>
      </c>
      <c r="E274" s="858"/>
      <c r="F274" s="838"/>
      <c r="G274" s="838"/>
      <c r="H274" s="838"/>
      <c r="I274" s="838"/>
      <c r="J274" s="838"/>
      <c r="K274" s="838"/>
      <c r="L274" s="838"/>
      <c r="M274" s="838"/>
      <c r="N274" s="838"/>
      <c r="O274" s="840"/>
    </row>
    <row r="275" spans="1:15" ht="22.5" customHeight="1" x14ac:dyDescent="0.25">
      <c r="A275" s="842"/>
      <c r="B275" s="531" t="s">
        <v>651</v>
      </c>
      <c r="C275" s="855">
        <v>0</v>
      </c>
      <c r="D275" s="365" t="s">
        <v>655</v>
      </c>
      <c r="E275" s="853"/>
      <c r="F275" s="847"/>
      <c r="G275" s="847"/>
      <c r="H275" s="837">
        <v>1</v>
      </c>
      <c r="I275" s="837">
        <v>1</v>
      </c>
      <c r="J275" s="837">
        <v>1</v>
      </c>
      <c r="K275" s="847"/>
      <c r="L275" s="847"/>
      <c r="M275" s="847"/>
      <c r="N275" s="847"/>
      <c r="O275" s="839">
        <v>1</v>
      </c>
    </row>
    <row r="276" spans="1:15" ht="24" customHeight="1" x14ac:dyDescent="0.25">
      <c r="A276" s="842"/>
      <c r="B276" s="532" t="s">
        <v>328</v>
      </c>
      <c r="C276" s="856"/>
      <c r="D276" s="367" t="s">
        <v>1088</v>
      </c>
      <c r="E276" s="854"/>
      <c r="F276" s="848"/>
      <c r="G276" s="848"/>
      <c r="H276" s="838"/>
      <c r="I276" s="838"/>
      <c r="J276" s="838"/>
      <c r="K276" s="848"/>
      <c r="L276" s="848"/>
      <c r="M276" s="848"/>
      <c r="N276" s="848"/>
      <c r="O276" s="840"/>
    </row>
    <row r="277" spans="1:15" ht="20.25" customHeight="1" x14ac:dyDescent="0.25">
      <c r="A277" s="842"/>
      <c r="B277" s="843" t="s">
        <v>491</v>
      </c>
      <c r="C277" s="855">
        <v>0</v>
      </c>
      <c r="D277" s="368" t="s">
        <v>656</v>
      </c>
      <c r="E277" s="853"/>
      <c r="F277" s="847"/>
      <c r="G277" s="847"/>
      <c r="H277" s="837">
        <v>1</v>
      </c>
      <c r="I277" s="837">
        <v>1</v>
      </c>
      <c r="J277" s="837">
        <v>1</v>
      </c>
      <c r="K277" s="847"/>
      <c r="L277" s="847"/>
      <c r="M277" s="847"/>
      <c r="N277" s="847"/>
      <c r="O277" s="839">
        <v>1</v>
      </c>
    </row>
    <row r="278" spans="1:15" ht="28.5" customHeight="1" x14ac:dyDescent="0.25">
      <c r="A278" s="842"/>
      <c r="B278" s="866"/>
      <c r="C278" s="856"/>
      <c r="D278" s="367" t="s">
        <v>1089</v>
      </c>
      <c r="E278" s="854"/>
      <c r="F278" s="848"/>
      <c r="G278" s="848"/>
      <c r="H278" s="838"/>
      <c r="I278" s="838"/>
      <c r="J278" s="838"/>
      <c r="K278" s="848"/>
      <c r="L278" s="848"/>
      <c r="M278" s="848"/>
      <c r="N278" s="848"/>
      <c r="O278" s="840"/>
    </row>
    <row r="279" spans="1:15" ht="18" customHeight="1" x14ac:dyDescent="0.25">
      <c r="A279" s="842"/>
      <c r="B279" s="531" t="s">
        <v>651</v>
      </c>
      <c r="C279" s="860">
        <v>0</v>
      </c>
      <c r="D279" s="368" t="s">
        <v>657</v>
      </c>
      <c r="E279" s="847"/>
      <c r="F279" s="847"/>
      <c r="G279" s="847"/>
      <c r="H279" s="837">
        <v>1</v>
      </c>
      <c r="I279" s="837">
        <v>1</v>
      </c>
      <c r="J279" s="837">
        <v>1</v>
      </c>
      <c r="K279" s="847"/>
      <c r="L279" s="847"/>
      <c r="M279" s="847"/>
      <c r="N279" s="847"/>
      <c r="O279" s="839">
        <v>1</v>
      </c>
    </row>
    <row r="280" spans="1:15" ht="17.25" customHeight="1" x14ac:dyDescent="0.25">
      <c r="A280" s="842"/>
      <c r="B280" s="533" t="s">
        <v>313</v>
      </c>
      <c r="C280" s="865"/>
      <c r="D280" s="859" t="s">
        <v>1091</v>
      </c>
      <c r="E280" s="862"/>
      <c r="F280" s="862"/>
      <c r="G280" s="862"/>
      <c r="H280" s="864"/>
      <c r="I280" s="864"/>
      <c r="J280" s="864"/>
      <c r="K280" s="862"/>
      <c r="L280" s="862"/>
      <c r="M280" s="862"/>
      <c r="N280" s="862"/>
      <c r="O280" s="863"/>
    </row>
    <row r="281" spans="1:15" x14ac:dyDescent="0.25">
      <c r="A281" s="842"/>
      <c r="B281" s="532" t="s">
        <v>328</v>
      </c>
      <c r="C281" s="861"/>
      <c r="D281" s="850"/>
      <c r="E281" s="848"/>
      <c r="F281" s="848"/>
      <c r="G281" s="848"/>
      <c r="H281" s="838"/>
      <c r="I281" s="838"/>
      <c r="J281" s="838"/>
      <c r="K281" s="848"/>
      <c r="L281" s="848"/>
      <c r="M281" s="848"/>
      <c r="N281" s="848"/>
      <c r="O281" s="840"/>
    </row>
    <row r="282" spans="1:15" x14ac:dyDescent="0.25">
      <c r="A282" s="842"/>
      <c r="B282" s="531" t="s">
        <v>328</v>
      </c>
      <c r="C282" s="855">
        <v>1</v>
      </c>
      <c r="D282" s="368" t="s">
        <v>658</v>
      </c>
      <c r="E282" s="857"/>
      <c r="F282" s="847"/>
      <c r="G282" s="847"/>
      <c r="H282" s="837">
        <v>1</v>
      </c>
      <c r="I282" s="837">
        <v>1</v>
      </c>
      <c r="J282" s="837">
        <v>1</v>
      </c>
      <c r="K282" s="847"/>
      <c r="L282" s="847"/>
      <c r="M282" s="847"/>
      <c r="N282" s="847"/>
      <c r="O282" s="839">
        <v>1</v>
      </c>
    </row>
    <row r="283" spans="1:15" ht="36" customHeight="1" x14ac:dyDescent="0.25">
      <c r="A283" s="842"/>
      <c r="B283" s="532"/>
      <c r="C283" s="856"/>
      <c r="D283" s="373" t="s">
        <v>1095</v>
      </c>
      <c r="E283" s="858"/>
      <c r="F283" s="848"/>
      <c r="G283" s="848"/>
      <c r="H283" s="838"/>
      <c r="I283" s="838"/>
      <c r="J283" s="838"/>
      <c r="K283" s="848"/>
      <c r="L283" s="848"/>
      <c r="M283" s="848"/>
      <c r="N283" s="848"/>
      <c r="O283" s="840"/>
    </row>
    <row r="284" spans="1:15" x14ac:dyDescent="0.25">
      <c r="A284" s="842"/>
      <c r="B284" s="533" t="s">
        <v>285</v>
      </c>
      <c r="C284" s="860">
        <v>1</v>
      </c>
      <c r="D284" s="365" t="s">
        <v>659</v>
      </c>
      <c r="E284" s="837">
        <v>1</v>
      </c>
      <c r="F284" s="375"/>
      <c r="G284" s="375"/>
      <c r="H284" s="376"/>
      <c r="I284" s="376"/>
      <c r="J284" s="376"/>
      <c r="K284" s="375"/>
      <c r="L284" s="375"/>
      <c r="M284" s="375"/>
      <c r="N284" s="375"/>
      <c r="O284" s="417"/>
    </row>
    <row r="285" spans="1:15" x14ac:dyDescent="0.25">
      <c r="A285" s="842"/>
      <c r="B285" s="533"/>
      <c r="C285" s="861"/>
      <c r="D285" s="367" t="s">
        <v>1095</v>
      </c>
      <c r="E285" s="838"/>
      <c r="F285" s="375"/>
      <c r="G285" s="375"/>
      <c r="H285" s="376"/>
      <c r="I285" s="376"/>
      <c r="J285" s="376"/>
      <c r="K285" s="375"/>
      <c r="L285" s="375"/>
      <c r="M285" s="375"/>
      <c r="N285" s="375"/>
      <c r="O285" s="417"/>
    </row>
    <row r="286" spans="1:15" x14ac:dyDescent="0.25">
      <c r="A286" s="842"/>
      <c r="B286" s="531" t="s">
        <v>491</v>
      </c>
      <c r="C286" s="855">
        <v>0</v>
      </c>
      <c r="D286" s="365" t="s">
        <v>660</v>
      </c>
      <c r="E286" s="853"/>
      <c r="F286" s="847"/>
      <c r="G286" s="847"/>
      <c r="H286" s="837">
        <v>1</v>
      </c>
      <c r="I286" s="837">
        <v>1</v>
      </c>
      <c r="J286" s="837">
        <v>1</v>
      </c>
      <c r="K286" s="847"/>
      <c r="L286" s="847"/>
      <c r="M286" s="847"/>
      <c r="N286" s="847"/>
      <c r="O286" s="839">
        <v>1</v>
      </c>
    </row>
    <row r="287" spans="1:15" s="80" customFormat="1" x14ac:dyDescent="0.25">
      <c r="A287" s="842"/>
      <c r="B287" s="532" t="s">
        <v>328</v>
      </c>
      <c r="C287" s="856"/>
      <c r="D287" s="367" t="s">
        <v>1095</v>
      </c>
      <c r="E287" s="854"/>
      <c r="F287" s="848"/>
      <c r="G287" s="848"/>
      <c r="H287" s="838"/>
      <c r="I287" s="838"/>
      <c r="J287" s="838"/>
      <c r="K287" s="848"/>
      <c r="L287" s="848"/>
      <c r="M287" s="848"/>
      <c r="N287" s="848"/>
      <c r="O287" s="840"/>
    </row>
    <row r="288" spans="1:15" s="80" customFormat="1" ht="45.6" customHeight="1" x14ac:dyDescent="0.25">
      <c r="A288" s="842"/>
      <c r="B288" s="859" t="s">
        <v>311</v>
      </c>
      <c r="C288" s="851">
        <v>0</v>
      </c>
      <c r="D288" s="372" t="s">
        <v>661</v>
      </c>
      <c r="E288" s="857">
        <v>1</v>
      </c>
      <c r="F288" s="837"/>
      <c r="G288" s="837">
        <v>1</v>
      </c>
      <c r="H288" s="837">
        <v>1</v>
      </c>
      <c r="I288" s="837">
        <v>1</v>
      </c>
      <c r="J288" s="837">
        <v>1</v>
      </c>
      <c r="K288" s="837"/>
      <c r="L288" s="837"/>
      <c r="M288" s="837">
        <v>1</v>
      </c>
      <c r="N288" s="837">
        <v>1</v>
      </c>
      <c r="O288" s="839">
        <v>1</v>
      </c>
    </row>
    <row r="289" spans="1:15" s="80" customFormat="1" ht="37.9" customHeight="1" x14ac:dyDescent="0.25">
      <c r="A289" s="842"/>
      <c r="B289" s="859"/>
      <c r="C289" s="852"/>
      <c r="D289" s="373" t="s">
        <v>1095</v>
      </c>
      <c r="E289" s="858"/>
      <c r="F289" s="838"/>
      <c r="G289" s="838"/>
      <c r="H289" s="838"/>
      <c r="I289" s="838"/>
      <c r="J289" s="838"/>
      <c r="K289" s="838"/>
      <c r="L289" s="838"/>
      <c r="M289" s="838"/>
      <c r="N289" s="838"/>
      <c r="O289" s="840"/>
    </row>
    <row r="290" spans="1:15" s="80" customFormat="1" x14ac:dyDescent="0.25">
      <c r="A290" s="842"/>
      <c r="B290" s="531" t="s">
        <v>491</v>
      </c>
      <c r="C290" s="855">
        <v>0</v>
      </c>
      <c r="D290" s="365" t="s">
        <v>662</v>
      </c>
      <c r="E290" s="853"/>
      <c r="F290" s="847"/>
      <c r="G290" s="847"/>
      <c r="H290" s="837">
        <v>1</v>
      </c>
      <c r="I290" s="837">
        <v>1</v>
      </c>
      <c r="J290" s="837">
        <v>1</v>
      </c>
      <c r="K290" s="847"/>
      <c r="L290" s="847"/>
      <c r="M290" s="847"/>
      <c r="N290" s="847"/>
      <c r="O290" s="839">
        <v>1</v>
      </c>
    </row>
    <row r="291" spans="1:15" s="80" customFormat="1" x14ac:dyDescent="0.25">
      <c r="A291" s="842"/>
      <c r="B291" s="532" t="s">
        <v>328</v>
      </c>
      <c r="C291" s="856"/>
      <c r="D291" s="367" t="s">
        <v>1095</v>
      </c>
      <c r="E291" s="854"/>
      <c r="F291" s="848"/>
      <c r="G291" s="848"/>
      <c r="H291" s="838"/>
      <c r="I291" s="838"/>
      <c r="J291" s="838"/>
      <c r="K291" s="848"/>
      <c r="L291" s="848"/>
      <c r="M291" s="848"/>
      <c r="N291" s="848"/>
      <c r="O291" s="840"/>
    </row>
    <row r="292" spans="1:15" s="80" customFormat="1" x14ac:dyDescent="0.25">
      <c r="A292" s="842"/>
      <c r="B292" s="849" t="s">
        <v>663</v>
      </c>
      <c r="C292" s="851">
        <v>0</v>
      </c>
      <c r="D292" s="374" t="s">
        <v>1096</v>
      </c>
      <c r="E292" s="853"/>
      <c r="F292" s="847"/>
      <c r="G292" s="847"/>
      <c r="H292" s="847"/>
      <c r="I292" s="847"/>
      <c r="J292" s="847"/>
      <c r="K292" s="847"/>
      <c r="L292" s="847"/>
      <c r="M292" s="837">
        <v>1</v>
      </c>
      <c r="N292" s="847"/>
      <c r="O292" s="839"/>
    </row>
    <row r="293" spans="1:15" s="80" customFormat="1" ht="34.9" customHeight="1" x14ac:dyDescent="0.25">
      <c r="A293" s="842"/>
      <c r="B293" s="850"/>
      <c r="C293" s="852"/>
      <c r="D293" s="363" t="s">
        <v>1116</v>
      </c>
      <c r="E293" s="854"/>
      <c r="F293" s="848"/>
      <c r="G293" s="848"/>
      <c r="H293" s="848"/>
      <c r="I293" s="848"/>
      <c r="J293" s="848"/>
      <c r="K293" s="848"/>
      <c r="L293" s="848"/>
      <c r="M293" s="838"/>
      <c r="N293" s="848"/>
      <c r="O293" s="840"/>
    </row>
    <row r="294" spans="1:15" ht="46.9" customHeight="1" x14ac:dyDescent="0.25">
      <c r="A294" s="842"/>
      <c r="B294" s="849" t="s">
        <v>310</v>
      </c>
      <c r="C294" s="851">
        <v>0</v>
      </c>
      <c r="D294" s="365" t="s">
        <v>1097</v>
      </c>
      <c r="E294" s="857"/>
      <c r="F294" s="837">
        <v>1</v>
      </c>
      <c r="G294" s="837"/>
      <c r="H294" s="837"/>
      <c r="I294" s="837"/>
      <c r="J294" s="837"/>
      <c r="K294" s="837"/>
      <c r="L294" s="837"/>
      <c r="M294" s="837">
        <v>1</v>
      </c>
      <c r="N294" s="837"/>
      <c r="O294" s="839"/>
    </row>
    <row r="295" spans="1:15" x14ac:dyDescent="0.25">
      <c r="A295" s="842"/>
      <c r="B295" s="850"/>
      <c r="C295" s="852"/>
      <c r="D295" s="367" t="s">
        <v>1098</v>
      </c>
      <c r="E295" s="858"/>
      <c r="F295" s="838"/>
      <c r="G295" s="838"/>
      <c r="H295" s="838"/>
      <c r="I295" s="838"/>
      <c r="J295" s="838"/>
      <c r="K295" s="838"/>
      <c r="L295" s="838"/>
      <c r="M295" s="838"/>
      <c r="N295" s="838"/>
      <c r="O295" s="840"/>
    </row>
    <row r="296" spans="1:15" x14ac:dyDescent="0.25">
      <c r="A296" s="842"/>
      <c r="B296" s="531" t="s">
        <v>651</v>
      </c>
      <c r="C296" s="855">
        <v>0</v>
      </c>
      <c r="D296" s="368" t="s">
        <v>664</v>
      </c>
      <c r="E296" s="853"/>
      <c r="F296" s="847"/>
      <c r="G296" s="847"/>
      <c r="H296" s="837">
        <v>1</v>
      </c>
      <c r="I296" s="837">
        <v>1</v>
      </c>
      <c r="J296" s="837">
        <v>1</v>
      </c>
      <c r="K296" s="847"/>
      <c r="L296" s="847"/>
      <c r="M296" s="847"/>
      <c r="N296" s="847"/>
      <c r="O296" s="839">
        <v>1</v>
      </c>
    </row>
    <row r="297" spans="1:15" x14ac:dyDescent="0.25">
      <c r="A297" s="842"/>
      <c r="B297" s="532" t="s">
        <v>328</v>
      </c>
      <c r="C297" s="856"/>
      <c r="D297" s="373" t="s">
        <v>1088</v>
      </c>
      <c r="E297" s="854"/>
      <c r="F297" s="848"/>
      <c r="G297" s="848"/>
      <c r="H297" s="838"/>
      <c r="I297" s="838"/>
      <c r="J297" s="838"/>
      <c r="K297" s="848"/>
      <c r="L297" s="848"/>
      <c r="M297" s="848"/>
      <c r="N297" s="848"/>
      <c r="O297" s="840"/>
    </row>
    <row r="298" spans="1:15" ht="17.25" customHeight="1" x14ac:dyDescent="0.25">
      <c r="A298" s="842"/>
      <c r="B298" s="531" t="s">
        <v>313</v>
      </c>
      <c r="C298" s="855">
        <v>0</v>
      </c>
      <c r="D298" s="365" t="s">
        <v>665</v>
      </c>
      <c r="E298" s="853"/>
      <c r="F298" s="847"/>
      <c r="G298" s="847"/>
      <c r="H298" s="837">
        <v>1</v>
      </c>
      <c r="I298" s="837">
        <v>1</v>
      </c>
      <c r="J298" s="837">
        <v>1</v>
      </c>
      <c r="K298" s="847"/>
      <c r="L298" s="847"/>
      <c r="M298" s="847"/>
      <c r="N298" s="847"/>
      <c r="O298" s="839">
        <v>1</v>
      </c>
    </row>
    <row r="299" spans="1:15" ht="24.75" customHeight="1" x14ac:dyDescent="0.25">
      <c r="A299" s="842"/>
      <c r="B299" s="532" t="s">
        <v>328</v>
      </c>
      <c r="C299" s="856"/>
      <c r="D299" s="367" t="s">
        <v>1088</v>
      </c>
      <c r="E299" s="854"/>
      <c r="F299" s="848"/>
      <c r="G299" s="848"/>
      <c r="H299" s="838"/>
      <c r="I299" s="838"/>
      <c r="J299" s="838"/>
      <c r="K299" s="848"/>
      <c r="L299" s="848"/>
      <c r="M299" s="848"/>
      <c r="N299" s="848"/>
      <c r="O299" s="840"/>
    </row>
    <row r="300" spans="1:15" x14ac:dyDescent="0.25">
      <c r="A300" s="842"/>
      <c r="B300" s="849" t="s">
        <v>311</v>
      </c>
      <c r="C300" s="851">
        <v>0</v>
      </c>
      <c r="D300" s="372" t="s">
        <v>1100</v>
      </c>
      <c r="E300" s="857"/>
      <c r="F300" s="837"/>
      <c r="G300" s="837"/>
      <c r="H300" s="837">
        <v>1</v>
      </c>
      <c r="I300" s="837">
        <v>1</v>
      </c>
      <c r="J300" s="837">
        <v>1</v>
      </c>
      <c r="K300" s="837"/>
      <c r="L300" s="837"/>
      <c r="M300" s="837"/>
      <c r="N300" s="837"/>
      <c r="O300" s="839"/>
    </row>
    <row r="301" spans="1:15" x14ac:dyDescent="0.25">
      <c r="A301" s="842"/>
      <c r="B301" s="850"/>
      <c r="C301" s="852"/>
      <c r="D301" s="373" t="s">
        <v>1101</v>
      </c>
      <c r="E301" s="858"/>
      <c r="F301" s="838"/>
      <c r="G301" s="838"/>
      <c r="H301" s="838"/>
      <c r="I301" s="838"/>
      <c r="J301" s="838"/>
      <c r="K301" s="838"/>
      <c r="L301" s="838"/>
      <c r="M301" s="838"/>
      <c r="N301" s="838"/>
      <c r="O301" s="840"/>
    </row>
    <row r="302" spans="1:15" x14ac:dyDescent="0.25">
      <c r="A302" s="842"/>
      <c r="B302" s="849" t="s">
        <v>310</v>
      </c>
      <c r="C302" s="851">
        <v>0</v>
      </c>
      <c r="D302" s="372" t="s">
        <v>1102</v>
      </c>
      <c r="E302" s="857"/>
      <c r="F302" s="837">
        <v>1</v>
      </c>
      <c r="G302" s="837"/>
      <c r="H302" s="837"/>
      <c r="I302" s="837"/>
      <c r="J302" s="837"/>
      <c r="K302" s="837"/>
      <c r="L302" s="837"/>
      <c r="M302" s="837"/>
      <c r="N302" s="837"/>
      <c r="O302" s="839"/>
    </row>
    <row r="303" spans="1:15" x14ac:dyDescent="0.25">
      <c r="A303" s="842"/>
      <c r="B303" s="850"/>
      <c r="C303" s="852"/>
      <c r="D303" s="367" t="s">
        <v>1103</v>
      </c>
      <c r="E303" s="858"/>
      <c r="F303" s="838"/>
      <c r="G303" s="838"/>
      <c r="H303" s="838"/>
      <c r="I303" s="838"/>
      <c r="J303" s="838"/>
      <c r="K303" s="838"/>
      <c r="L303" s="838"/>
      <c r="M303" s="838"/>
      <c r="N303" s="838"/>
      <c r="O303" s="840"/>
    </row>
    <row r="304" spans="1:15" x14ac:dyDescent="0.25">
      <c r="A304" s="842"/>
      <c r="B304" s="843" t="s">
        <v>651</v>
      </c>
      <c r="C304" s="855">
        <v>0</v>
      </c>
      <c r="D304" s="368" t="s">
        <v>666</v>
      </c>
      <c r="E304" s="853"/>
      <c r="F304" s="847"/>
      <c r="G304" s="847"/>
      <c r="H304" s="837">
        <v>1</v>
      </c>
      <c r="I304" s="837">
        <v>1</v>
      </c>
      <c r="J304" s="837">
        <v>1</v>
      </c>
      <c r="K304" s="847"/>
      <c r="L304" s="847"/>
      <c r="M304" s="847"/>
      <c r="N304" s="847"/>
      <c r="O304" s="839">
        <v>1</v>
      </c>
    </row>
    <row r="305" spans="1:15" x14ac:dyDescent="0.25">
      <c r="A305" s="842"/>
      <c r="B305" s="844"/>
      <c r="C305" s="856"/>
      <c r="D305" s="367" t="s">
        <v>1089</v>
      </c>
      <c r="E305" s="854"/>
      <c r="F305" s="848"/>
      <c r="G305" s="848"/>
      <c r="H305" s="838"/>
      <c r="I305" s="838"/>
      <c r="J305" s="838"/>
      <c r="K305" s="848"/>
      <c r="L305" s="848"/>
      <c r="M305" s="848"/>
      <c r="N305" s="848"/>
      <c r="O305" s="840"/>
    </row>
    <row r="306" spans="1:15" ht="15.75" customHeight="1" x14ac:dyDescent="0.25">
      <c r="A306" s="842"/>
      <c r="B306" s="843" t="s">
        <v>313</v>
      </c>
      <c r="C306" s="855">
        <v>0</v>
      </c>
      <c r="D306" s="365" t="s">
        <v>667</v>
      </c>
      <c r="E306" s="853"/>
      <c r="F306" s="847"/>
      <c r="G306" s="847"/>
      <c r="H306" s="837">
        <v>1</v>
      </c>
      <c r="I306" s="837">
        <v>1</v>
      </c>
      <c r="J306" s="837">
        <v>1</v>
      </c>
      <c r="K306" s="847"/>
      <c r="L306" s="847"/>
      <c r="M306" s="847"/>
      <c r="N306" s="847"/>
      <c r="O306" s="839">
        <v>1</v>
      </c>
    </row>
    <row r="307" spans="1:15" x14ac:dyDescent="0.25">
      <c r="A307" s="842"/>
      <c r="B307" s="844"/>
      <c r="C307" s="856"/>
      <c r="D307" s="367" t="s">
        <v>1089</v>
      </c>
      <c r="E307" s="854"/>
      <c r="F307" s="848"/>
      <c r="G307" s="848"/>
      <c r="H307" s="838"/>
      <c r="I307" s="838"/>
      <c r="J307" s="838"/>
      <c r="K307" s="848"/>
      <c r="L307" s="848"/>
      <c r="M307" s="848"/>
      <c r="N307" s="848"/>
      <c r="O307" s="840"/>
    </row>
    <row r="308" spans="1:15" ht="18.75" customHeight="1" x14ac:dyDescent="0.25">
      <c r="A308" s="842"/>
      <c r="B308" s="531" t="s">
        <v>313</v>
      </c>
      <c r="C308" s="855">
        <v>0</v>
      </c>
      <c r="D308" s="368" t="s">
        <v>668</v>
      </c>
      <c r="E308" s="853"/>
      <c r="F308" s="847"/>
      <c r="G308" s="847"/>
      <c r="H308" s="837">
        <v>1</v>
      </c>
      <c r="I308" s="837">
        <v>1</v>
      </c>
      <c r="J308" s="837">
        <v>1</v>
      </c>
      <c r="K308" s="847"/>
      <c r="L308" s="847"/>
      <c r="M308" s="847"/>
      <c r="N308" s="847"/>
      <c r="O308" s="839">
        <v>1</v>
      </c>
    </row>
    <row r="309" spans="1:15" ht="26.25" customHeight="1" x14ac:dyDescent="0.25">
      <c r="A309" s="842"/>
      <c r="B309" s="532" t="s">
        <v>328</v>
      </c>
      <c r="C309" s="856"/>
      <c r="D309" s="373" t="s">
        <v>1088</v>
      </c>
      <c r="E309" s="854"/>
      <c r="F309" s="848"/>
      <c r="G309" s="848"/>
      <c r="H309" s="838"/>
      <c r="I309" s="838"/>
      <c r="J309" s="838"/>
      <c r="K309" s="848"/>
      <c r="L309" s="848"/>
      <c r="M309" s="848"/>
      <c r="N309" s="848"/>
      <c r="O309" s="840"/>
    </row>
    <row r="310" spans="1:15" x14ac:dyDescent="0.25">
      <c r="A310" s="842"/>
      <c r="B310" s="531" t="s">
        <v>651</v>
      </c>
      <c r="C310" s="855">
        <v>0</v>
      </c>
      <c r="D310" s="365" t="s">
        <v>669</v>
      </c>
      <c r="E310" s="853"/>
      <c r="F310" s="847"/>
      <c r="G310" s="847"/>
      <c r="H310" s="837">
        <v>1</v>
      </c>
      <c r="I310" s="837">
        <v>1</v>
      </c>
      <c r="J310" s="837">
        <v>1</v>
      </c>
      <c r="K310" s="847"/>
      <c r="L310" s="847"/>
      <c r="M310" s="847"/>
      <c r="N310" s="847"/>
      <c r="O310" s="839">
        <v>1</v>
      </c>
    </row>
    <row r="311" spans="1:15" ht="21" customHeight="1" x14ac:dyDescent="0.25">
      <c r="A311" s="842"/>
      <c r="B311" s="532" t="s">
        <v>328</v>
      </c>
      <c r="C311" s="856"/>
      <c r="D311" s="367" t="s">
        <v>1088</v>
      </c>
      <c r="E311" s="854"/>
      <c r="F311" s="848"/>
      <c r="G311" s="848"/>
      <c r="H311" s="838"/>
      <c r="I311" s="838"/>
      <c r="J311" s="838"/>
      <c r="K311" s="848"/>
      <c r="L311" s="848"/>
      <c r="M311" s="848"/>
      <c r="N311" s="848"/>
      <c r="O311" s="840"/>
    </row>
    <row r="312" spans="1:15" ht="18" customHeight="1" x14ac:dyDescent="0.25">
      <c r="A312" s="842"/>
      <c r="B312" s="537" t="s">
        <v>649</v>
      </c>
      <c r="C312" s="851">
        <v>0</v>
      </c>
      <c r="D312" s="374" t="s">
        <v>670</v>
      </c>
      <c r="E312" s="853"/>
      <c r="F312" s="847"/>
      <c r="G312" s="847"/>
      <c r="H312" s="847"/>
      <c r="I312" s="847"/>
      <c r="J312" s="847"/>
      <c r="K312" s="847"/>
      <c r="L312" s="847"/>
      <c r="M312" s="837">
        <v>1</v>
      </c>
      <c r="N312" s="847"/>
      <c r="O312" s="839"/>
    </row>
    <row r="313" spans="1:15" x14ac:dyDescent="0.25">
      <c r="A313" s="842"/>
      <c r="B313" s="535" t="s">
        <v>1085</v>
      </c>
      <c r="C313" s="852"/>
      <c r="D313" s="363" t="s">
        <v>1095</v>
      </c>
      <c r="E313" s="854"/>
      <c r="F313" s="848"/>
      <c r="G313" s="848"/>
      <c r="H313" s="848"/>
      <c r="I313" s="848"/>
      <c r="J313" s="848"/>
      <c r="K313" s="848"/>
      <c r="L313" s="848"/>
      <c r="M313" s="838"/>
      <c r="N313" s="848"/>
      <c r="O313" s="840"/>
    </row>
    <row r="314" spans="1:15" x14ac:dyDescent="0.25">
      <c r="A314" s="842"/>
      <c r="B314" s="849" t="s">
        <v>663</v>
      </c>
      <c r="C314" s="851">
        <v>0</v>
      </c>
      <c r="D314" s="362" t="s">
        <v>671</v>
      </c>
      <c r="E314" s="853"/>
      <c r="F314" s="847"/>
      <c r="G314" s="847"/>
      <c r="H314" s="847"/>
      <c r="I314" s="847"/>
      <c r="J314" s="847"/>
      <c r="K314" s="847"/>
      <c r="L314" s="847"/>
      <c r="M314" s="837">
        <v>1</v>
      </c>
      <c r="N314" s="847"/>
      <c r="O314" s="839"/>
    </row>
    <row r="315" spans="1:15" x14ac:dyDescent="0.25">
      <c r="A315" s="842"/>
      <c r="B315" s="850"/>
      <c r="C315" s="852"/>
      <c r="D315" s="363" t="s">
        <v>1095</v>
      </c>
      <c r="E315" s="854"/>
      <c r="F315" s="848"/>
      <c r="G315" s="848"/>
      <c r="H315" s="848"/>
      <c r="I315" s="848"/>
      <c r="J315" s="848"/>
      <c r="K315" s="848"/>
      <c r="L315" s="848"/>
      <c r="M315" s="838"/>
      <c r="N315" s="848"/>
      <c r="O315" s="840"/>
    </row>
    <row r="316" spans="1:15" x14ac:dyDescent="0.25">
      <c r="A316" s="842"/>
      <c r="B316" s="843" t="s">
        <v>672</v>
      </c>
      <c r="C316" s="845">
        <v>1</v>
      </c>
      <c r="D316" s="371" t="s">
        <v>1104</v>
      </c>
      <c r="E316" s="837">
        <v>1</v>
      </c>
      <c r="F316" s="837">
        <v>1</v>
      </c>
      <c r="G316" s="837">
        <v>1</v>
      </c>
      <c r="H316" s="837">
        <v>1</v>
      </c>
      <c r="I316" s="837">
        <v>1</v>
      </c>
      <c r="J316" s="837">
        <v>1</v>
      </c>
      <c r="K316" s="837">
        <v>1</v>
      </c>
      <c r="L316" s="837">
        <v>1</v>
      </c>
      <c r="M316" s="837">
        <v>1</v>
      </c>
      <c r="N316" s="837">
        <v>1</v>
      </c>
      <c r="O316" s="839">
        <v>1</v>
      </c>
    </row>
    <row r="317" spans="1:15" ht="14.25" customHeight="1" thickBot="1" x14ac:dyDescent="0.3">
      <c r="A317" s="842"/>
      <c r="B317" s="844"/>
      <c r="C317" s="846"/>
      <c r="D317" s="366" t="s">
        <v>1105</v>
      </c>
      <c r="E317" s="838"/>
      <c r="F317" s="838"/>
      <c r="G317" s="838"/>
      <c r="H317" s="838"/>
      <c r="I317" s="838"/>
      <c r="J317" s="838"/>
      <c r="K317" s="838"/>
      <c r="L317" s="838"/>
      <c r="M317" s="838"/>
      <c r="N317" s="838"/>
      <c r="O317" s="840"/>
    </row>
    <row r="318" spans="1:15" ht="29.25" customHeight="1" thickBot="1" x14ac:dyDescent="0.3">
      <c r="A318" s="874" t="s">
        <v>542</v>
      </c>
      <c r="B318" s="875"/>
      <c r="C318" s="875"/>
      <c r="D318" s="875"/>
      <c r="E318" s="875"/>
      <c r="F318" s="875"/>
      <c r="G318" s="875"/>
      <c r="H318" s="875"/>
      <c r="I318" s="875"/>
      <c r="J318" s="875"/>
      <c r="K318" s="875"/>
      <c r="L318" s="875"/>
      <c r="M318" s="875"/>
      <c r="N318" s="875"/>
      <c r="O318" s="876"/>
    </row>
    <row r="319" spans="1:15" x14ac:dyDescent="0.25">
      <c r="A319" s="835" t="s">
        <v>51</v>
      </c>
      <c r="B319" s="350" t="s">
        <v>335</v>
      </c>
      <c r="C319" s="673">
        <v>0</v>
      </c>
      <c r="D319" s="350"/>
      <c r="E319" s="673">
        <v>1</v>
      </c>
      <c r="F319" s="673">
        <v>1</v>
      </c>
      <c r="G319" s="673">
        <v>1</v>
      </c>
      <c r="H319" s="673">
        <v>1</v>
      </c>
      <c r="I319" s="673">
        <v>1</v>
      </c>
      <c r="J319" s="673">
        <v>1</v>
      </c>
      <c r="K319" s="673">
        <v>1</v>
      </c>
      <c r="L319" s="673">
        <v>1</v>
      </c>
      <c r="M319" s="673">
        <v>1</v>
      </c>
      <c r="N319" s="673">
        <v>1</v>
      </c>
      <c r="O319" s="418">
        <v>1</v>
      </c>
    </row>
    <row r="320" spans="1:15" x14ac:dyDescent="0.25">
      <c r="A320" s="835"/>
      <c r="B320" s="352" t="s">
        <v>336</v>
      </c>
      <c r="C320" s="331">
        <v>1</v>
      </c>
      <c r="D320" s="377" t="s">
        <v>502</v>
      </c>
      <c r="E320" s="331">
        <v>1</v>
      </c>
      <c r="F320" s="331">
        <v>1</v>
      </c>
      <c r="G320" s="331">
        <v>1</v>
      </c>
      <c r="H320" s="331">
        <v>1</v>
      </c>
      <c r="I320" s="331">
        <v>1</v>
      </c>
      <c r="J320" s="331">
        <v>1</v>
      </c>
      <c r="K320" s="331">
        <v>1</v>
      </c>
      <c r="L320" s="331">
        <v>1</v>
      </c>
      <c r="M320" s="331">
        <v>1</v>
      </c>
      <c r="N320" s="331">
        <v>1</v>
      </c>
      <c r="O320" s="408">
        <v>1</v>
      </c>
    </row>
    <row r="321" spans="1:15" x14ac:dyDescent="0.25">
      <c r="A321" s="835"/>
      <c r="B321" s="352" t="s">
        <v>319</v>
      </c>
      <c r="C321" s="331">
        <v>1</v>
      </c>
      <c r="D321" s="378" t="s">
        <v>337</v>
      </c>
      <c r="E321" s="331">
        <v>0</v>
      </c>
      <c r="F321" s="331">
        <v>1</v>
      </c>
      <c r="G321" s="331">
        <v>0</v>
      </c>
      <c r="H321" s="331">
        <v>0</v>
      </c>
      <c r="I321" s="331">
        <v>0</v>
      </c>
      <c r="J321" s="331">
        <v>0</v>
      </c>
      <c r="K321" s="331">
        <v>0</v>
      </c>
      <c r="L321" s="331">
        <v>0</v>
      </c>
      <c r="M321" s="331">
        <v>0</v>
      </c>
      <c r="N321" s="331">
        <v>1</v>
      </c>
      <c r="O321" s="408">
        <v>0</v>
      </c>
    </row>
    <row r="322" spans="1:15" x14ac:dyDescent="0.25">
      <c r="A322" s="835"/>
      <c r="B322" s="352" t="s">
        <v>338</v>
      </c>
      <c r="C322" s="331">
        <v>1</v>
      </c>
      <c r="D322" s="352" t="s">
        <v>339</v>
      </c>
      <c r="E322" s="331">
        <v>0</v>
      </c>
      <c r="F322" s="331">
        <v>0</v>
      </c>
      <c r="G322" s="331">
        <v>0</v>
      </c>
      <c r="H322" s="331">
        <v>0</v>
      </c>
      <c r="I322" s="331">
        <v>0</v>
      </c>
      <c r="J322" s="331">
        <v>0</v>
      </c>
      <c r="K322" s="331">
        <v>0</v>
      </c>
      <c r="L322" s="331">
        <v>0</v>
      </c>
      <c r="M322" s="331">
        <v>1</v>
      </c>
      <c r="N322" s="331">
        <v>0</v>
      </c>
      <c r="O322" s="408">
        <v>0</v>
      </c>
    </row>
    <row r="323" spans="1:15" x14ac:dyDescent="0.25">
      <c r="A323" s="835"/>
      <c r="B323" s="352" t="s">
        <v>340</v>
      </c>
      <c r="C323" s="390">
        <v>1</v>
      </c>
      <c r="D323" s="352" t="s">
        <v>503</v>
      </c>
      <c r="E323" s="331">
        <v>0</v>
      </c>
      <c r="F323" s="331">
        <v>0</v>
      </c>
      <c r="G323" s="331">
        <v>0</v>
      </c>
      <c r="H323" s="331">
        <v>1</v>
      </c>
      <c r="I323" s="331">
        <v>1</v>
      </c>
      <c r="J323" s="331">
        <v>1</v>
      </c>
      <c r="K323" s="331">
        <v>0</v>
      </c>
      <c r="L323" s="331">
        <v>0</v>
      </c>
      <c r="M323" s="331">
        <v>0</v>
      </c>
      <c r="N323" s="331">
        <v>0</v>
      </c>
      <c r="O323" s="408">
        <v>0</v>
      </c>
    </row>
    <row r="324" spans="1:15" x14ac:dyDescent="0.25">
      <c r="A324" s="835"/>
      <c r="B324" s="352" t="s">
        <v>310</v>
      </c>
      <c r="C324" s="390">
        <v>0</v>
      </c>
      <c r="D324" s="380" t="s">
        <v>504</v>
      </c>
      <c r="E324" s="331">
        <v>0</v>
      </c>
      <c r="F324" s="331">
        <v>1</v>
      </c>
      <c r="G324" s="331">
        <v>0</v>
      </c>
      <c r="H324" s="331">
        <v>0</v>
      </c>
      <c r="I324" s="331">
        <v>0</v>
      </c>
      <c r="J324" s="331">
        <v>0</v>
      </c>
      <c r="K324" s="331">
        <v>0</v>
      </c>
      <c r="L324" s="331">
        <v>0</v>
      </c>
      <c r="M324" s="331">
        <v>0</v>
      </c>
      <c r="N324" s="331">
        <v>0</v>
      </c>
      <c r="O324" s="408">
        <v>1</v>
      </c>
    </row>
    <row r="325" spans="1:15" x14ac:dyDescent="0.25">
      <c r="A325" s="835"/>
      <c r="B325" s="352" t="s">
        <v>505</v>
      </c>
      <c r="C325" s="390">
        <v>0</v>
      </c>
      <c r="D325" s="380"/>
      <c r="E325" s="331">
        <v>0</v>
      </c>
      <c r="F325" s="331">
        <v>0</v>
      </c>
      <c r="G325" s="331">
        <v>0</v>
      </c>
      <c r="H325" s="331">
        <v>0</v>
      </c>
      <c r="I325" s="331">
        <v>0</v>
      </c>
      <c r="J325" s="331">
        <v>0</v>
      </c>
      <c r="K325" s="331">
        <v>0</v>
      </c>
      <c r="L325" s="331">
        <v>0</v>
      </c>
      <c r="M325" s="331">
        <v>0</v>
      </c>
      <c r="N325" s="675">
        <v>1</v>
      </c>
      <c r="O325" s="676">
        <v>0</v>
      </c>
    </row>
    <row r="326" spans="1:15" x14ac:dyDescent="0.25">
      <c r="A326" s="835"/>
      <c r="B326" s="352" t="s">
        <v>1138</v>
      </c>
      <c r="C326" s="331">
        <v>1</v>
      </c>
      <c r="D326" s="378" t="s">
        <v>1139</v>
      </c>
      <c r="E326" s="331">
        <v>1</v>
      </c>
      <c r="F326" s="331">
        <v>1</v>
      </c>
      <c r="G326" s="331">
        <v>0</v>
      </c>
      <c r="H326" s="331">
        <v>1</v>
      </c>
      <c r="I326" s="331">
        <v>1</v>
      </c>
      <c r="J326" s="331">
        <v>1</v>
      </c>
      <c r="K326" s="331">
        <v>1</v>
      </c>
      <c r="L326" s="331">
        <v>1</v>
      </c>
      <c r="M326" s="331">
        <v>1</v>
      </c>
      <c r="N326" s="677">
        <v>1</v>
      </c>
      <c r="O326" s="678">
        <v>1</v>
      </c>
    </row>
    <row r="327" spans="1:15" x14ac:dyDescent="0.25">
      <c r="A327" s="835"/>
      <c r="B327" s="381" t="s">
        <v>810</v>
      </c>
      <c r="C327" s="397">
        <v>1</v>
      </c>
      <c r="D327" s="382" t="s">
        <v>341</v>
      </c>
      <c r="E327" s="397">
        <v>0</v>
      </c>
      <c r="F327" s="397">
        <v>0</v>
      </c>
      <c r="G327" s="397">
        <v>0</v>
      </c>
      <c r="H327" s="397">
        <v>0</v>
      </c>
      <c r="I327" s="397">
        <v>0</v>
      </c>
      <c r="J327" s="397">
        <v>0</v>
      </c>
      <c r="K327" s="397">
        <v>0</v>
      </c>
      <c r="L327" s="397">
        <v>0</v>
      </c>
      <c r="M327" s="397">
        <v>1</v>
      </c>
      <c r="N327" s="679">
        <v>0</v>
      </c>
      <c r="O327" s="680">
        <v>0</v>
      </c>
    </row>
    <row r="328" spans="1:15" x14ac:dyDescent="0.25">
      <c r="A328" s="836" t="s">
        <v>53</v>
      </c>
      <c r="B328" s="352" t="s">
        <v>344</v>
      </c>
      <c r="C328" s="331">
        <v>0</v>
      </c>
      <c r="D328" s="352"/>
      <c r="E328" s="331">
        <v>1</v>
      </c>
      <c r="F328" s="331">
        <v>1</v>
      </c>
      <c r="G328" s="331">
        <v>1</v>
      </c>
      <c r="H328" s="331">
        <v>1</v>
      </c>
      <c r="I328" s="331">
        <v>1</v>
      </c>
      <c r="J328" s="331">
        <v>1</v>
      </c>
      <c r="K328" s="331">
        <v>1</v>
      </c>
      <c r="L328" s="331">
        <v>1</v>
      </c>
      <c r="M328" s="331">
        <v>1</v>
      </c>
      <c r="N328" s="331">
        <v>1</v>
      </c>
      <c r="O328" s="408">
        <v>1</v>
      </c>
    </row>
    <row r="329" spans="1:15" x14ac:dyDescent="0.25">
      <c r="A329" s="836"/>
      <c r="B329" s="352" t="s">
        <v>310</v>
      </c>
      <c r="C329" s="331">
        <v>0</v>
      </c>
      <c r="D329" s="383">
        <v>42901</v>
      </c>
      <c r="E329" s="331">
        <v>0</v>
      </c>
      <c r="F329" s="331">
        <v>1</v>
      </c>
      <c r="G329" s="331">
        <v>0</v>
      </c>
      <c r="H329" s="331">
        <v>0</v>
      </c>
      <c r="I329" s="331">
        <v>0</v>
      </c>
      <c r="J329" s="331">
        <v>0</v>
      </c>
      <c r="K329" s="331">
        <v>0</v>
      </c>
      <c r="L329" s="331">
        <v>0</v>
      </c>
      <c r="M329" s="331">
        <v>1</v>
      </c>
      <c r="N329" s="331">
        <v>0</v>
      </c>
      <c r="O329" s="408">
        <v>1</v>
      </c>
    </row>
    <row r="330" spans="1:15" x14ac:dyDescent="0.25">
      <c r="A330" s="836"/>
      <c r="B330" s="352" t="s">
        <v>505</v>
      </c>
      <c r="C330" s="331">
        <v>0</v>
      </c>
      <c r="D330" s="383">
        <v>43087</v>
      </c>
      <c r="E330" s="331">
        <v>0</v>
      </c>
      <c r="F330" s="331">
        <v>0</v>
      </c>
      <c r="G330" s="331">
        <v>0</v>
      </c>
      <c r="H330" s="331">
        <v>0</v>
      </c>
      <c r="I330" s="331">
        <v>0</v>
      </c>
      <c r="J330" s="331">
        <v>0</v>
      </c>
      <c r="K330" s="331">
        <v>0</v>
      </c>
      <c r="L330" s="331">
        <v>0</v>
      </c>
      <c r="M330" s="331">
        <v>0</v>
      </c>
      <c r="N330" s="331">
        <v>1</v>
      </c>
      <c r="O330" s="408">
        <v>0</v>
      </c>
    </row>
    <row r="331" spans="1:15" x14ac:dyDescent="0.25">
      <c r="A331" s="836"/>
      <c r="B331" s="352" t="s">
        <v>508</v>
      </c>
      <c r="C331" s="331">
        <v>1</v>
      </c>
      <c r="D331" s="383">
        <v>41460</v>
      </c>
      <c r="E331" s="331">
        <v>0</v>
      </c>
      <c r="F331" s="331">
        <v>0</v>
      </c>
      <c r="G331" s="331">
        <v>0</v>
      </c>
      <c r="H331" s="331">
        <v>0</v>
      </c>
      <c r="I331" s="331">
        <v>0</v>
      </c>
      <c r="J331" s="331">
        <v>0</v>
      </c>
      <c r="K331" s="331">
        <v>0</v>
      </c>
      <c r="L331" s="331">
        <v>0</v>
      </c>
      <c r="M331" s="331">
        <v>1</v>
      </c>
      <c r="N331" s="331">
        <v>0</v>
      </c>
      <c r="O331" s="408">
        <v>0</v>
      </c>
    </row>
    <row r="332" spans="1:15" x14ac:dyDescent="0.25">
      <c r="A332" s="836"/>
      <c r="B332" s="384" t="s">
        <v>319</v>
      </c>
      <c r="C332" s="331">
        <v>1</v>
      </c>
      <c r="D332" s="383">
        <v>40942</v>
      </c>
      <c r="E332" s="331">
        <v>0</v>
      </c>
      <c r="F332" s="331">
        <v>1</v>
      </c>
      <c r="G332" s="331">
        <v>0</v>
      </c>
      <c r="H332" s="331">
        <v>0</v>
      </c>
      <c r="I332" s="331">
        <v>0</v>
      </c>
      <c r="J332" s="331">
        <v>0</v>
      </c>
      <c r="K332" s="331">
        <v>0</v>
      </c>
      <c r="L332" s="331">
        <v>0</v>
      </c>
      <c r="M332" s="331">
        <v>1</v>
      </c>
      <c r="N332" s="331">
        <v>1</v>
      </c>
      <c r="O332" s="408">
        <v>1</v>
      </c>
    </row>
    <row r="333" spans="1:15" x14ac:dyDescent="0.25">
      <c r="A333" s="836"/>
      <c r="B333" s="384" t="s">
        <v>377</v>
      </c>
      <c r="C333" s="331">
        <v>1</v>
      </c>
      <c r="D333" s="383">
        <v>42528</v>
      </c>
      <c r="E333" s="331">
        <v>0</v>
      </c>
      <c r="F333" s="331">
        <v>0</v>
      </c>
      <c r="G333" s="331">
        <v>0</v>
      </c>
      <c r="H333" s="331">
        <v>0</v>
      </c>
      <c r="I333" s="331">
        <v>0</v>
      </c>
      <c r="J333" s="331">
        <v>0</v>
      </c>
      <c r="K333" s="331">
        <v>0</v>
      </c>
      <c r="L333" s="331">
        <v>0</v>
      </c>
      <c r="M333" s="331">
        <v>1</v>
      </c>
      <c r="N333" s="331">
        <v>1</v>
      </c>
      <c r="O333" s="408"/>
    </row>
    <row r="334" spans="1:15" x14ac:dyDescent="0.25">
      <c r="A334" s="836"/>
      <c r="B334" s="384" t="s">
        <v>1154</v>
      </c>
      <c r="C334" s="331">
        <v>0</v>
      </c>
      <c r="D334" s="383">
        <v>41467</v>
      </c>
      <c r="E334" s="331">
        <v>1</v>
      </c>
      <c r="F334" s="331">
        <v>0</v>
      </c>
      <c r="G334" s="331">
        <v>1</v>
      </c>
      <c r="H334" s="331">
        <v>0</v>
      </c>
      <c r="I334" s="331">
        <v>0</v>
      </c>
      <c r="J334" s="331">
        <v>0</v>
      </c>
      <c r="K334" s="331">
        <v>0</v>
      </c>
      <c r="L334" s="331">
        <v>0</v>
      </c>
      <c r="M334" s="331">
        <v>0</v>
      </c>
      <c r="N334" s="331">
        <v>0</v>
      </c>
      <c r="O334" s="408">
        <v>0</v>
      </c>
    </row>
    <row r="335" spans="1:15" x14ac:dyDescent="0.25">
      <c r="A335" s="836"/>
      <c r="B335" s="384" t="s">
        <v>931</v>
      </c>
      <c r="C335" s="331">
        <v>1</v>
      </c>
      <c r="D335" s="383">
        <v>43110</v>
      </c>
      <c r="E335" s="331">
        <v>0</v>
      </c>
      <c r="F335" s="331">
        <v>1</v>
      </c>
      <c r="G335" s="331">
        <v>0</v>
      </c>
      <c r="H335" s="331">
        <v>0</v>
      </c>
      <c r="I335" s="331">
        <v>0</v>
      </c>
      <c r="J335" s="331">
        <v>0</v>
      </c>
      <c r="K335" s="331">
        <v>0</v>
      </c>
      <c r="L335" s="331">
        <v>0</v>
      </c>
      <c r="M335" s="331">
        <v>0</v>
      </c>
      <c r="N335" s="331">
        <v>1</v>
      </c>
      <c r="O335" s="408">
        <v>0</v>
      </c>
    </row>
    <row r="336" spans="1:15" x14ac:dyDescent="0.25">
      <c r="A336" s="836" t="s">
        <v>207</v>
      </c>
      <c r="B336" s="352" t="s">
        <v>344</v>
      </c>
      <c r="C336" s="331">
        <v>0</v>
      </c>
      <c r="D336" s="352"/>
      <c r="E336" s="331">
        <v>1</v>
      </c>
      <c r="F336" s="331">
        <v>1</v>
      </c>
      <c r="G336" s="331">
        <v>0</v>
      </c>
      <c r="H336" s="331">
        <v>1</v>
      </c>
      <c r="I336" s="331">
        <v>1</v>
      </c>
      <c r="J336" s="331">
        <v>1</v>
      </c>
      <c r="K336" s="331">
        <v>1</v>
      </c>
      <c r="L336" s="331">
        <v>0</v>
      </c>
      <c r="M336" s="331">
        <v>1</v>
      </c>
      <c r="N336" s="331">
        <v>1</v>
      </c>
      <c r="O336" s="408">
        <v>0</v>
      </c>
    </row>
    <row r="337" spans="1:15" x14ac:dyDescent="0.25">
      <c r="A337" s="836"/>
      <c r="B337" s="352" t="s">
        <v>310</v>
      </c>
      <c r="C337" s="331">
        <v>0</v>
      </c>
      <c r="D337" s="383">
        <v>42901</v>
      </c>
      <c r="E337" s="331">
        <v>0</v>
      </c>
      <c r="F337" s="331">
        <v>1</v>
      </c>
      <c r="G337" s="331">
        <v>0</v>
      </c>
      <c r="H337" s="331">
        <v>0</v>
      </c>
      <c r="I337" s="331">
        <v>0</v>
      </c>
      <c r="J337" s="331">
        <v>0</v>
      </c>
      <c r="K337" s="331">
        <v>0</v>
      </c>
      <c r="L337" s="331">
        <v>0</v>
      </c>
      <c r="M337" s="331">
        <v>1</v>
      </c>
      <c r="N337" s="331">
        <v>0</v>
      </c>
      <c r="O337" s="408">
        <v>0</v>
      </c>
    </row>
    <row r="338" spans="1:15" x14ac:dyDescent="0.25">
      <c r="A338" s="836"/>
      <c r="B338" s="352" t="s">
        <v>345</v>
      </c>
      <c r="C338" s="331">
        <v>0</v>
      </c>
      <c r="D338" s="352"/>
      <c r="E338" s="331">
        <v>0</v>
      </c>
      <c r="F338" s="331">
        <v>1</v>
      </c>
      <c r="G338" s="331">
        <v>0</v>
      </c>
      <c r="H338" s="331">
        <v>0</v>
      </c>
      <c r="I338" s="331">
        <v>0</v>
      </c>
      <c r="J338" s="331">
        <v>0</v>
      </c>
      <c r="K338" s="331">
        <v>0</v>
      </c>
      <c r="L338" s="331">
        <v>0</v>
      </c>
      <c r="M338" s="331">
        <v>1</v>
      </c>
      <c r="N338" s="331">
        <v>0</v>
      </c>
      <c r="O338" s="408">
        <v>0</v>
      </c>
    </row>
    <row r="339" spans="1:15" x14ac:dyDescent="0.25">
      <c r="A339" s="836"/>
      <c r="B339" s="323" t="s">
        <v>512</v>
      </c>
      <c r="C339" s="331">
        <v>1</v>
      </c>
      <c r="D339" s="383" t="s">
        <v>811</v>
      </c>
      <c r="E339" s="331">
        <v>0</v>
      </c>
      <c r="F339" s="331">
        <v>0</v>
      </c>
      <c r="G339" s="331">
        <v>0</v>
      </c>
      <c r="H339" s="331">
        <v>0</v>
      </c>
      <c r="I339" s="331">
        <v>0</v>
      </c>
      <c r="J339" s="331">
        <v>0</v>
      </c>
      <c r="K339" s="331">
        <v>0</v>
      </c>
      <c r="L339" s="331">
        <v>0</v>
      </c>
      <c r="M339" s="331">
        <v>0</v>
      </c>
      <c r="N339" s="331">
        <v>1</v>
      </c>
      <c r="O339" s="408">
        <v>0</v>
      </c>
    </row>
    <row r="340" spans="1:15" x14ac:dyDescent="0.25">
      <c r="A340" s="836"/>
      <c r="B340" s="352" t="s">
        <v>346</v>
      </c>
      <c r="C340" s="331">
        <v>1</v>
      </c>
      <c r="D340" s="383" t="s">
        <v>1158</v>
      </c>
      <c r="E340" s="331">
        <v>0</v>
      </c>
      <c r="F340" s="331">
        <v>1</v>
      </c>
      <c r="G340" s="331">
        <v>0</v>
      </c>
      <c r="H340" s="331">
        <v>0</v>
      </c>
      <c r="I340" s="331">
        <v>0</v>
      </c>
      <c r="J340" s="331">
        <v>0</v>
      </c>
      <c r="K340" s="331">
        <v>0</v>
      </c>
      <c r="L340" s="331">
        <v>0</v>
      </c>
      <c r="M340" s="331">
        <v>1</v>
      </c>
      <c r="N340" s="331">
        <v>0</v>
      </c>
      <c r="O340" s="408">
        <v>0</v>
      </c>
    </row>
    <row r="341" spans="1:15" ht="31.5" x14ac:dyDescent="0.25">
      <c r="A341" s="836" t="s">
        <v>58</v>
      </c>
      <c r="B341" s="385" t="s">
        <v>326</v>
      </c>
      <c r="C341" s="674">
        <v>1</v>
      </c>
      <c r="D341" s="386" t="s">
        <v>804</v>
      </c>
      <c r="E341" s="674">
        <v>1</v>
      </c>
      <c r="F341" s="674">
        <v>1</v>
      </c>
      <c r="G341" s="674">
        <v>1</v>
      </c>
      <c r="H341" s="674">
        <v>1</v>
      </c>
      <c r="I341" s="674">
        <v>1</v>
      </c>
      <c r="J341" s="674">
        <v>1</v>
      </c>
      <c r="K341" s="674">
        <v>1</v>
      </c>
      <c r="L341" s="674">
        <v>1</v>
      </c>
      <c r="M341" s="674">
        <v>1</v>
      </c>
      <c r="N341" s="674">
        <v>1</v>
      </c>
      <c r="O341" s="408">
        <v>0</v>
      </c>
    </row>
    <row r="342" spans="1:15" ht="16.5" thickBot="1" x14ac:dyDescent="0.3">
      <c r="A342" s="836"/>
      <c r="B342" s="352" t="s">
        <v>805</v>
      </c>
      <c r="C342" s="331">
        <v>1</v>
      </c>
      <c r="D342" s="387">
        <v>40940</v>
      </c>
      <c r="E342" s="331">
        <v>1</v>
      </c>
      <c r="F342" s="331">
        <v>0</v>
      </c>
      <c r="G342" s="331">
        <v>1</v>
      </c>
      <c r="H342" s="331">
        <v>0</v>
      </c>
      <c r="I342" s="331">
        <v>0</v>
      </c>
      <c r="J342" s="331">
        <v>0</v>
      </c>
      <c r="K342" s="331">
        <v>0</v>
      </c>
      <c r="L342" s="331">
        <v>0</v>
      </c>
      <c r="M342" s="331">
        <v>0</v>
      </c>
      <c r="N342" s="331">
        <v>0</v>
      </c>
      <c r="O342" s="408">
        <v>0</v>
      </c>
    </row>
    <row r="343" spans="1:15" ht="33" customHeight="1" thickBot="1" x14ac:dyDescent="0.3">
      <c r="A343" s="874" t="s">
        <v>543</v>
      </c>
      <c r="B343" s="875"/>
      <c r="C343" s="875"/>
      <c r="D343" s="875"/>
      <c r="E343" s="875"/>
      <c r="F343" s="875"/>
      <c r="G343" s="875"/>
      <c r="H343" s="875"/>
      <c r="I343" s="875"/>
      <c r="J343" s="875"/>
      <c r="K343" s="875"/>
      <c r="L343" s="875"/>
      <c r="M343" s="875"/>
      <c r="N343" s="875"/>
      <c r="O343" s="876"/>
    </row>
    <row r="344" spans="1:15" x14ac:dyDescent="0.25">
      <c r="A344" s="834" t="s">
        <v>59</v>
      </c>
      <c r="B344" s="681" t="s">
        <v>1171</v>
      </c>
      <c r="C344" s="388">
        <v>1</v>
      </c>
      <c r="D344" s="681" t="s">
        <v>1172</v>
      </c>
      <c r="E344" s="388">
        <v>1</v>
      </c>
      <c r="F344" s="388">
        <v>1</v>
      </c>
      <c r="G344" s="388">
        <v>1</v>
      </c>
      <c r="H344" s="388">
        <v>1</v>
      </c>
      <c r="I344" s="388">
        <v>1</v>
      </c>
      <c r="J344" s="388">
        <v>1</v>
      </c>
      <c r="K344" s="388">
        <v>1</v>
      </c>
      <c r="L344" s="388">
        <v>1</v>
      </c>
      <c r="M344" s="388">
        <v>1</v>
      </c>
      <c r="N344" s="388">
        <v>1</v>
      </c>
      <c r="O344" s="418"/>
    </row>
    <row r="345" spans="1:15" ht="45" x14ac:dyDescent="0.25">
      <c r="A345" s="831"/>
      <c r="B345" s="352" t="s">
        <v>1173</v>
      </c>
      <c r="C345" s="354">
        <v>1</v>
      </c>
      <c r="D345" s="351" t="s">
        <v>1174</v>
      </c>
      <c r="E345" s="354"/>
      <c r="F345" s="331">
        <v>1</v>
      </c>
      <c r="G345" s="354"/>
      <c r="H345" s="354"/>
      <c r="I345" s="354"/>
      <c r="J345" s="354"/>
      <c r="K345" s="354"/>
      <c r="L345" s="354"/>
      <c r="M345" s="354">
        <v>1</v>
      </c>
      <c r="N345" s="331"/>
      <c r="O345" s="408"/>
    </row>
    <row r="346" spans="1:15" ht="60" x14ac:dyDescent="0.25">
      <c r="A346" s="831"/>
      <c r="B346" s="352" t="s">
        <v>1175</v>
      </c>
      <c r="C346" s="331">
        <v>1</v>
      </c>
      <c r="D346" s="352" t="s">
        <v>1176</v>
      </c>
      <c r="E346" s="331"/>
      <c r="F346" s="331">
        <v>1</v>
      </c>
      <c r="G346" s="331"/>
      <c r="H346" s="331"/>
      <c r="I346" s="331"/>
      <c r="J346" s="331"/>
      <c r="K346" s="331"/>
      <c r="L346" s="331"/>
      <c r="M346" s="331">
        <v>1</v>
      </c>
      <c r="N346" s="331"/>
      <c r="O346" s="408"/>
    </row>
    <row r="347" spans="1:15" ht="45" x14ac:dyDescent="0.25">
      <c r="A347" s="831"/>
      <c r="B347" s="352" t="s">
        <v>1177</v>
      </c>
      <c r="C347" s="331">
        <v>1</v>
      </c>
      <c r="D347" s="351" t="s">
        <v>1178</v>
      </c>
      <c r="E347" s="331"/>
      <c r="F347" s="331">
        <v>1</v>
      </c>
      <c r="G347" s="331"/>
      <c r="H347" s="331"/>
      <c r="I347" s="331"/>
      <c r="J347" s="331"/>
      <c r="K347" s="331"/>
      <c r="L347" s="331"/>
      <c r="M347" s="331"/>
      <c r="N347" s="331">
        <v>1</v>
      </c>
      <c r="O347" s="408"/>
    </row>
    <row r="348" spans="1:15" ht="25.5" x14ac:dyDescent="0.25">
      <c r="A348" s="831" t="s">
        <v>60</v>
      </c>
      <c r="B348" s="682" t="s">
        <v>1184</v>
      </c>
      <c r="C348" s="331">
        <v>1</v>
      </c>
      <c r="D348" s="682" t="s">
        <v>1185</v>
      </c>
      <c r="E348" s="331">
        <v>1</v>
      </c>
      <c r="F348" s="331"/>
      <c r="G348" s="331">
        <v>1</v>
      </c>
      <c r="H348" s="331">
        <v>1</v>
      </c>
      <c r="I348" s="331">
        <v>1</v>
      </c>
      <c r="J348" s="331">
        <v>1</v>
      </c>
      <c r="K348" s="331">
        <v>1</v>
      </c>
      <c r="L348" s="331">
        <v>1</v>
      </c>
      <c r="M348" s="331"/>
      <c r="N348" s="331"/>
      <c r="O348" s="408"/>
    </row>
    <row r="349" spans="1:15" x14ac:dyDescent="0.25">
      <c r="A349" s="831"/>
      <c r="B349" s="682" t="s">
        <v>1186</v>
      </c>
      <c r="C349" s="331">
        <v>1</v>
      </c>
      <c r="D349" s="352"/>
      <c r="E349" s="331">
        <v>1</v>
      </c>
      <c r="F349" s="331">
        <v>1</v>
      </c>
      <c r="G349" s="331">
        <v>1</v>
      </c>
      <c r="H349" s="331">
        <v>1</v>
      </c>
      <c r="I349" s="331">
        <v>1</v>
      </c>
      <c r="J349" s="331">
        <v>1</v>
      </c>
      <c r="K349" s="331">
        <v>1</v>
      </c>
      <c r="L349" s="331">
        <v>1</v>
      </c>
      <c r="M349" s="331">
        <v>1</v>
      </c>
      <c r="N349" s="331"/>
      <c r="O349" s="408"/>
    </row>
    <row r="350" spans="1:15" x14ac:dyDescent="0.25">
      <c r="A350" s="831" t="s">
        <v>350</v>
      </c>
      <c r="B350" s="352" t="s">
        <v>122</v>
      </c>
      <c r="C350" s="331">
        <v>1</v>
      </c>
      <c r="D350" s="684" t="s">
        <v>515</v>
      </c>
      <c r="E350" s="331">
        <v>1</v>
      </c>
      <c r="F350" s="331"/>
      <c r="G350" s="331">
        <v>1</v>
      </c>
      <c r="H350" s="331">
        <v>1</v>
      </c>
      <c r="I350" s="331">
        <v>1</v>
      </c>
      <c r="J350" s="331">
        <v>1</v>
      </c>
      <c r="K350" s="331">
        <v>1</v>
      </c>
      <c r="L350" s="331">
        <v>1</v>
      </c>
      <c r="M350" s="331"/>
      <c r="N350" s="331"/>
      <c r="O350" s="408"/>
    </row>
    <row r="351" spans="1:15" x14ac:dyDescent="0.25">
      <c r="A351" s="831"/>
      <c r="B351" s="352" t="s">
        <v>491</v>
      </c>
      <c r="C351" s="331">
        <v>1</v>
      </c>
      <c r="D351" s="383">
        <v>42102</v>
      </c>
      <c r="E351" s="331"/>
      <c r="F351" s="331"/>
      <c r="G351" s="331"/>
      <c r="H351" s="331">
        <v>1</v>
      </c>
      <c r="I351" s="331">
        <v>1</v>
      </c>
      <c r="J351" s="331">
        <v>1</v>
      </c>
      <c r="K351" s="331"/>
      <c r="L351" s="331"/>
      <c r="M351" s="331"/>
      <c r="N351" s="331"/>
      <c r="O351" s="408"/>
    </row>
    <row r="352" spans="1:15" x14ac:dyDescent="0.25">
      <c r="A352" s="831"/>
      <c r="B352" s="352" t="s">
        <v>351</v>
      </c>
      <c r="C352" s="331">
        <v>0</v>
      </c>
      <c r="D352" s="352"/>
      <c r="E352" s="331"/>
      <c r="F352" s="331">
        <v>1</v>
      </c>
      <c r="G352" s="331">
        <v>1</v>
      </c>
      <c r="H352" s="331">
        <v>1</v>
      </c>
      <c r="I352" s="331">
        <v>1</v>
      </c>
      <c r="J352" s="331">
        <v>1</v>
      </c>
      <c r="K352" s="331">
        <v>1</v>
      </c>
      <c r="L352" s="331">
        <v>1</v>
      </c>
      <c r="M352" s="331">
        <v>1</v>
      </c>
      <c r="N352" s="331">
        <v>1</v>
      </c>
      <c r="O352" s="408"/>
    </row>
    <row r="353" spans="1:15" x14ac:dyDescent="0.25">
      <c r="A353" s="831"/>
      <c r="B353" s="352" t="s">
        <v>314</v>
      </c>
      <c r="C353" s="331">
        <v>1</v>
      </c>
      <c r="D353" s="352" t="s">
        <v>352</v>
      </c>
      <c r="E353" s="331"/>
      <c r="F353" s="331"/>
      <c r="G353" s="331"/>
      <c r="H353" s="331">
        <v>1</v>
      </c>
      <c r="I353" s="331">
        <v>1</v>
      </c>
      <c r="J353" s="331">
        <v>1</v>
      </c>
      <c r="K353" s="331"/>
      <c r="L353" s="331"/>
      <c r="M353" s="331"/>
      <c r="N353" s="331"/>
      <c r="O353" s="408"/>
    </row>
    <row r="354" spans="1:15" x14ac:dyDescent="0.25">
      <c r="A354" s="831"/>
      <c r="B354" s="352" t="s">
        <v>313</v>
      </c>
      <c r="C354" s="390">
        <v>1</v>
      </c>
      <c r="D354" s="352" t="s">
        <v>353</v>
      </c>
      <c r="E354" s="331"/>
      <c r="F354" s="331"/>
      <c r="G354" s="331"/>
      <c r="H354" s="331">
        <v>1</v>
      </c>
      <c r="I354" s="331">
        <v>1</v>
      </c>
      <c r="J354" s="331">
        <v>1</v>
      </c>
      <c r="K354" s="331"/>
      <c r="L354" s="331"/>
      <c r="M354" s="331"/>
      <c r="N354" s="331"/>
      <c r="O354" s="408"/>
    </row>
    <row r="355" spans="1:15" x14ac:dyDescent="0.25">
      <c r="A355" s="831"/>
      <c r="B355" s="352" t="s">
        <v>637</v>
      </c>
      <c r="C355" s="331">
        <v>1</v>
      </c>
      <c r="D355" s="352" t="s">
        <v>638</v>
      </c>
      <c r="E355" s="331"/>
      <c r="F355" s="331"/>
      <c r="G355" s="331"/>
      <c r="H355" s="331"/>
      <c r="I355" s="331"/>
      <c r="J355" s="331"/>
      <c r="K355" s="331"/>
      <c r="L355" s="331"/>
      <c r="M355" s="331">
        <v>1</v>
      </c>
      <c r="N355" s="331"/>
      <c r="O355" s="408"/>
    </row>
    <row r="356" spans="1:15" x14ac:dyDescent="0.25">
      <c r="A356" s="831" t="s">
        <v>63</v>
      </c>
      <c r="B356" s="682" t="s">
        <v>354</v>
      </c>
      <c r="C356" s="331">
        <v>1</v>
      </c>
      <c r="D356" s="352" t="s">
        <v>1206</v>
      </c>
      <c r="E356" s="389">
        <v>1</v>
      </c>
      <c r="F356" s="389"/>
      <c r="G356" s="389"/>
      <c r="H356" s="389"/>
      <c r="I356" s="389"/>
      <c r="J356" s="389"/>
      <c r="K356" s="389">
        <v>1</v>
      </c>
      <c r="L356" s="389"/>
      <c r="M356" s="389"/>
      <c r="N356" s="389"/>
      <c r="O356" s="419"/>
    </row>
    <row r="357" spans="1:15" x14ac:dyDescent="0.25">
      <c r="A357" s="831"/>
      <c r="B357" s="352" t="s">
        <v>1207</v>
      </c>
      <c r="C357" s="389">
        <v>1</v>
      </c>
      <c r="D357" s="685" t="s">
        <v>1208</v>
      </c>
      <c r="E357" s="389"/>
      <c r="F357" s="389"/>
      <c r="G357" s="389"/>
      <c r="H357" s="389">
        <v>1</v>
      </c>
      <c r="I357" s="389">
        <v>1</v>
      </c>
      <c r="J357" s="389">
        <v>1</v>
      </c>
      <c r="K357" s="389"/>
      <c r="L357" s="389"/>
      <c r="M357" s="389"/>
      <c r="N357" s="389"/>
      <c r="O357" s="419"/>
    </row>
    <row r="358" spans="1:15" x14ac:dyDescent="0.25">
      <c r="A358" s="169" t="s">
        <v>62</v>
      </c>
      <c r="B358" s="351" t="s">
        <v>355</v>
      </c>
      <c r="C358" s="354">
        <v>1</v>
      </c>
      <c r="D358" s="351" t="s">
        <v>356</v>
      </c>
      <c r="E358" s="354">
        <v>1</v>
      </c>
      <c r="F358" s="354">
        <v>1</v>
      </c>
      <c r="G358" s="354">
        <v>1</v>
      </c>
      <c r="H358" s="354">
        <v>1</v>
      </c>
      <c r="I358" s="354">
        <v>1</v>
      </c>
      <c r="J358" s="354">
        <v>1</v>
      </c>
      <c r="K358" s="354">
        <v>1</v>
      </c>
      <c r="L358" s="354">
        <v>1</v>
      </c>
      <c r="M358" s="354">
        <v>1</v>
      </c>
      <c r="N358" s="354">
        <v>1</v>
      </c>
      <c r="O358" s="420">
        <v>0</v>
      </c>
    </row>
    <row r="359" spans="1:15" ht="16.5" thickBot="1" x14ac:dyDescent="0.3">
      <c r="A359" s="421" t="s">
        <v>64</v>
      </c>
      <c r="B359" s="683" t="s">
        <v>357</v>
      </c>
      <c r="C359" s="391">
        <v>1</v>
      </c>
      <c r="D359" s="686" t="s">
        <v>1214</v>
      </c>
      <c r="E359" s="391">
        <v>1</v>
      </c>
      <c r="F359" s="391">
        <v>0</v>
      </c>
      <c r="G359" s="391">
        <v>0</v>
      </c>
      <c r="H359" s="391">
        <v>1</v>
      </c>
      <c r="I359" s="391">
        <v>1</v>
      </c>
      <c r="J359" s="391">
        <v>1</v>
      </c>
      <c r="K359" s="391">
        <v>1</v>
      </c>
      <c r="L359" s="391">
        <v>0</v>
      </c>
      <c r="M359" s="391">
        <v>0</v>
      </c>
      <c r="N359" s="391">
        <v>0</v>
      </c>
      <c r="O359" s="422">
        <v>0</v>
      </c>
    </row>
    <row r="360" spans="1:15" ht="31.5" customHeight="1" thickBot="1" x14ac:dyDescent="0.3">
      <c r="A360" s="874" t="s">
        <v>544</v>
      </c>
      <c r="B360" s="875"/>
      <c r="C360" s="875"/>
      <c r="D360" s="875"/>
      <c r="E360" s="875"/>
      <c r="F360" s="875"/>
      <c r="G360" s="875"/>
      <c r="H360" s="875"/>
      <c r="I360" s="875"/>
      <c r="J360" s="875"/>
      <c r="K360" s="875"/>
      <c r="L360" s="875"/>
      <c r="M360" s="875"/>
      <c r="N360" s="875"/>
      <c r="O360" s="876"/>
    </row>
    <row r="361" spans="1:15" ht="31.5" customHeight="1" x14ac:dyDescent="0.25">
      <c r="A361" s="832" t="s">
        <v>65</v>
      </c>
      <c r="B361" s="350" t="s">
        <v>358</v>
      </c>
      <c r="C361" s="536">
        <v>1</v>
      </c>
      <c r="D361" s="350" t="s">
        <v>1223</v>
      </c>
      <c r="E361" s="673">
        <v>1</v>
      </c>
      <c r="F361" s="673"/>
      <c r="G361" s="673">
        <v>1</v>
      </c>
      <c r="H361" s="673">
        <v>1</v>
      </c>
      <c r="I361" s="673">
        <v>1</v>
      </c>
      <c r="J361" s="673">
        <v>1</v>
      </c>
      <c r="K361" s="673">
        <v>1</v>
      </c>
      <c r="L361" s="673"/>
      <c r="M361" s="673"/>
      <c r="N361" s="673"/>
      <c r="O361" s="418"/>
    </row>
    <row r="362" spans="1:15" x14ac:dyDescent="0.25">
      <c r="A362" s="832"/>
      <c r="B362" s="352" t="s">
        <v>359</v>
      </c>
      <c r="C362" s="689">
        <v>1</v>
      </c>
      <c r="D362" s="352" t="s">
        <v>1224</v>
      </c>
      <c r="E362" s="331"/>
      <c r="F362" s="331"/>
      <c r="G362" s="331"/>
      <c r="H362" s="331"/>
      <c r="I362" s="331"/>
      <c r="J362" s="331"/>
      <c r="K362" s="331"/>
      <c r="L362" s="331"/>
      <c r="M362" s="331">
        <v>1</v>
      </c>
      <c r="N362" s="331"/>
      <c r="O362" s="408"/>
    </row>
    <row r="363" spans="1:15" x14ac:dyDescent="0.25">
      <c r="A363" s="832"/>
      <c r="B363" s="352" t="s">
        <v>491</v>
      </c>
      <c r="C363" s="689">
        <v>1</v>
      </c>
      <c r="D363" s="352" t="s">
        <v>1225</v>
      </c>
      <c r="E363" s="331"/>
      <c r="F363" s="331"/>
      <c r="G363" s="331"/>
      <c r="H363" s="331">
        <v>1</v>
      </c>
      <c r="I363" s="331">
        <v>1</v>
      </c>
      <c r="J363" s="331">
        <v>1</v>
      </c>
      <c r="K363" s="331"/>
      <c r="L363" s="331"/>
      <c r="M363" s="331"/>
      <c r="N363" s="331"/>
      <c r="O363" s="408"/>
    </row>
    <row r="364" spans="1:15" x14ac:dyDescent="0.25">
      <c r="A364" s="832"/>
      <c r="B364" s="352" t="s">
        <v>1221</v>
      </c>
      <c r="C364" s="689">
        <v>1</v>
      </c>
      <c r="D364" s="352" t="s">
        <v>1226</v>
      </c>
      <c r="E364" s="331"/>
      <c r="F364" s="331"/>
      <c r="G364" s="331"/>
      <c r="H364" s="331">
        <v>1</v>
      </c>
      <c r="I364" s="331">
        <v>1</v>
      </c>
      <c r="J364" s="331">
        <v>1</v>
      </c>
      <c r="K364" s="331"/>
      <c r="L364" s="331"/>
      <c r="M364" s="331"/>
      <c r="N364" s="331"/>
      <c r="O364" s="408"/>
    </row>
    <row r="365" spans="1:15" ht="30" x14ac:dyDescent="0.25">
      <c r="A365" s="832"/>
      <c r="B365" s="352" t="s">
        <v>1222</v>
      </c>
      <c r="C365" s="689">
        <v>1</v>
      </c>
      <c r="D365" s="352" t="s">
        <v>1227</v>
      </c>
      <c r="E365" s="331"/>
      <c r="F365" s="331"/>
      <c r="G365" s="331"/>
      <c r="H365" s="331"/>
      <c r="I365" s="331"/>
      <c r="J365" s="331"/>
      <c r="K365" s="331"/>
      <c r="L365" s="331"/>
      <c r="M365" s="331"/>
      <c r="N365" s="331">
        <v>1</v>
      </c>
      <c r="O365" s="408"/>
    </row>
    <row r="366" spans="1:15" s="80" customFormat="1" x14ac:dyDescent="0.25">
      <c r="A366" s="832"/>
      <c r="B366" s="352" t="s">
        <v>361</v>
      </c>
      <c r="C366" s="390">
        <v>1</v>
      </c>
      <c r="D366" s="352" t="s">
        <v>1228</v>
      </c>
      <c r="E366" s="331"/>
      <c r="F366" s="331"/>
      <c r="G366" s="331"/>
      <c r="H366" s="331">
        <v>1</v>
      </c>
      <c r="I366" s="331">
        <v>1</v>
      </c>
      <c r="J366" s="331">
        <v>1</v>
      </c>
      <c r="K366" s="331"/>
      <c r="L366" s="331"/>
      <c r="M366" s="331"/>
      <c r="N366" s="331"/>
      <c r="O366" s="408"/>
    </row>
    <row r="367" spans="1:15" s="80" customFormat="1" ht="16.149999999999999" customHeight="1" x14ac:dyDescent="0.25">
      <c r="A367" s="833"/>
      <c r="B367" s="352" t="s">
        <v>320</v>
      </c>
      <c r="C367" s="689">
        <v>1</v>
      </c>
      <c r="D367" s="352" t="s">
        <v>1229</v>
      </c>
      <c r="E367" s="331"/>
      <c r="F367" s="331"/>
      <c r="G367" s="331"/>
      <c r="H367" s="331"/>
      <c r="I367" s="331"/>
      <c r="J367" s="331"/>
      <c r="K367" s="331"/>
      <c r="L367" s="331"/>
      <c r="M367" s="331">
        <v>1</v>
      </c>
      <c r="N367" s="331"/>
      <c r="O367" s="408"/>
    </row>
    <row r="368" spans="1:15" x14ac:dyDescent="0.25">
      <c r="A368" s="827" t="s">
        <v>1300</v>
      </c>
      <c r="B368" s="603" t="s">
        <v>362</v>
      </c>
      <c r="C368" s="640">
        <v>1</v>
      </c>
      <c r="D368" s="691">
        <v>42489</v>
      </c>
      <c r="E368" s="596">
        <v>1</v>
      </c>
      <c r="F368" s="596">
        <v>0</v>
      </c>
      <c r="G368" s="596">
        <v>0</v>
      </c>
      <c r="H368" s="596">
        <v>1</v>
      </c>
      <c r="I368" s="596">
        <v>1</v>
      </c>
      <c r="J368" s="596">
        <v>1</v>
      </c>
      <c r="K368" s="596">
        <v>1</v>
      </c>
      <c r="L368" s="596">
        <v>0</v>
      </c>
      <c r="M368" s="596">
        <v>0</v>
      </c>
      <c r="N368" s="596">
        <v>1</v>
      </c>
      <c r="O368" s="644">
        <v>0</v>
      </c>
    </row>
    <row r="369" spans="1:15" x14ac:dyDescent="0.25">
      <c r="A369" s="828"/>
      <c r="B369" s="603" t="s">
        <v>363</v>
      </c>
      <c r="C369" s="640">
        <v>1</v>
      </c>
      <c r="D369" s="691">
        <v>42489</v>
      </c>
      <c r="E369" s="596">
        <v>1</v>
      </c>
      <c r="F369" s="596">
        <v>0</v>
      </c>
      <c r="G369" s="596">
        <v>0</v>
      </c>
      <c r="H369" s="596">
        <v>1</v>
      </c>
      <c r="I369" s="596">
        <v>1</v>
      </c>
      <c r="J369" s="596">
        <v>1</v>
      </c>
      <c r="K369" s="596">
        <v>1</v>
      </c>
      <c r="L369" s="596">
        <v>0</v>
      </c>
      <c r="M369" s="596">
        <v>0</v>
      </c>
      <c r="N369" s="596">
        <v>1</v>
      </c>
      <c r="O369" s="644">
        <v>0</v>
      </c>
    </row>
    <row r="370" spans="1:15" ht="84" x14ac:dyDescent="0.25">
      <c r="A370" s="342" t="s">
        <v>67</v>
      </c>
      <c r="B370" s="393" t="s">
        <v>329</v>
      </c>
      <c r="C370" s="690">
        <v>1</v>
      </c>
      <c r="D370" s="398" t="s">
        <v>1237</v>
      </c>
      <c r="E370" s="392">
        <v>1</v>
      </c>
      <c r="F370" s="392">
        <v>1</v>
      </c>
      <c r="G370" s="392">
        <v>1</v>
      </c>
      <c r="H370" s="392">
        <v>1</v>
      </c>
      <c r="I370" s="392">
        <v>1</v>
      </c>
      <c r="J370" s="392">
        <v>1</v>
      </c>
      <c r="K370" s="392">
        <v>1</v>
      </c>
      <c r="L370" s="392">
        <v>1</v>
      </c>
      <c r="M370" s="392">
        <v>1</v>
      </c>
      <c r="N370" s="331">
        <v>1</v>
      </c>
      <c r="O370" s="408"/>
    </row>
    <row r="371" spans="1:15" x14ac:dyDescent="0.25">
      <c r="A371" s="829" t="s">
        <v>68</v>
      </c>
      <c r="B371" s="351" t="s">
        <v>364</v>
      </c>
      <c r="C371" s="355">
        <v>1</v>
      </c>
      <c r="D371" s="351" t="s">
        <v>1242</v>
      </c>
      <c r="E371" s="354">
        <v>1</v>
      </c>
      <c r="F371" s="354"/>
      <c r="G371" s="354">
        <v>1</v>
      </c>
      <c r="H371" s="354"/>
      <c r="I371" s="354"/>
      <c r="J371" s="354"/>
      <c r="K371" s="354">
        <v>1</v>
      </c>
      <c r="L371" s="354"/>
      <c r="M371" s="354"/>
      <c r="N371" s="354"/>
      <c r="O371" s="420">
        <v>1</v>
      </c>
    </row>
    <row r="372" spans="1:15" x14ac:dyDescent="0.25">
      <c r="A372" s="829"/>
      <c r="B372" s="351" t="s">
        <v>365</v>
      </c>
      <c r="C372" s="355">
        <v>1</v>
      </c>
      <c r="D372" s="351" t="s">
        <v>1242</v>
      </c>
      <c r="E372" s="354">
        <v>1</v>
      </c>
      <c r="F372" s="354"/>
      <c r="G372" s="354">
        <v>1</v>
      </c>
      <c r="H372" s="354">
        <v>1</v>
      </c>
      <c r="I372" s="354">
        <v>1</v>
      </c>
      <c r="J372" s="354">
        <v>1</v>
      </c>
      <c r="K372" s="354">
        <v>1</v>
      </c>
      <c r="L372" s="354"/>
      <c r="M372" s="354"/>
      <c r="N372" s="354"/>
      <c r="O372" s="420">
        <v>1</v>
      </c>
    </row>
    <row r="373" spans="1:15" x14ac:dyDescent="0.25">
      <c r="A373" s="829"/>
      <c r="B373" s="351" t="s">
        <v>311</v>
      </c>
      <c r="C373" s="355">
        <v>1</v>
      </c>
      <c r="D373" s="351" t="s">
        <v>1243</v>
      </c>
      <c r="E373" s="354"/>
      <c r="F373" s="354"/>
      <c r="G373" s="354"/>
      <c r="H373" s="354"/>
      <c r="I373" s="354"/>
      <c r="J373" s="354"/>
      <c r="K373" s="354"/>
      <c r="L373" s="354"/>
      <c r="M373" s="354"/>
      <c r="N373" s="354">
        <v>1</v>
      </c>
      <c r="O373" s="420"/>
    </row>
    <row r="374" spans="1:15" x14ac:dyDescent="0.25">
      <c r="A374" s="829"/>
      <c r="B374" s="351" t="s">
        <v>314</v>
      </c>
      <c r="C374" s="355">
        <v>1</v>
      </c>
      <c r="D374" s="394" t="s">
        <v>366</v>
      </c>
      <c r="E374" s="354"/>
      <c r="F374" s="354"/>
      <c r="G374" s="354"/>
      <c r="H374" s="354">
        <v>1</v>
      </c>
      <c r="I374" s="354">
        <v>1</v>
      </c>
      <c r="J374" s="354">
        <v>1</v>
      </c>
      <c r="K374" s="354"/>
      <c r="L374" s="354"/>
      <c r="M374" s="354"/>
      <c r="N374" s="354"/>
      <c r="O374" s="420"/>
    </row>
    <row r="375" spans="1:15" x14ac:dyDescent="0.25">
      <c r="A375" s="829"/>
      <c r="B375" s="351" t="s">
        <v>313</v>
      </c>
      <c r="C375" s="355">
        <v>1</v>
      </c>
      <c r="D375" s="351" t="s">
        <v>367</v>
      </c>
      <c r="E375" s="354"/>
      <c r="F375" s="354"/>
      <c r="G375" s="354"/>
      <c r="H375" s="354">
        <v>1</v>
      </c>
      <c r="I375" s="354">
        <v>1</v>
      </c>
      <c r="J375" s="354">
        <v>1</v>
      </c>
      <c r="K375" s="354"/>
      <c r="L375" s="354"/>
      <c r="M375" s="354"/>
      <c r="N375" s="354"/>
      <c r="O375" s="420"/>
    </row>
    <row r="376" spans="1:15" x14ac:dyDescent="0.25">
      <c r="A376" s="829"/>
      <c r="B376" s="351" t="s">
        <v>491</v>
      </c>
      <c r="C376" s="355">
        <v>1</v>
      </c>
      <c r="D376" s="351" t="s">
        <v>619</v>
      </c>
      <c r="E376" s="354"/>
      <c r="F376" s="354"/>
      <c r="G376" s="354"/>
      <c r="H376" s="354">
        <v>1</v>
      </c>
      <c r="I376" s="354">
        <v>1</v>
      </c>
      <c r="J376" s="354">
        <v>1</v>
      </c>
      <c r="K376" s="354"/>
      <c r="L376" s="354"/>
      <c r="M376" s="354"/>
      <c r="N376" s="354"/>
      <c r="O376" s="420"/>
    </row>
    <row r="377" spans="1:15" x14ac:dyDescent="0.25">
      <c r="A377" s="342" t="s">
        <v>69</v>
      </c>
      <c r="B377" s="351" t="s">
        <v>698</v>
      </c>
      <c r="C377" s="355">
        <v>1</v>
      </c>
      <c r="D377" s="351" t="s">
        <v>1250</v>
      </c>
      <c r="E377" s="354">
        <v>1</v>
      </c>
      <c r="F377" s="354">
        <v>1</v>
      </c>
      <c r="G377" s="354">
        <v>1</v>
      </c>
      <c r="H377" s="354">
        <v>1</v>
      </c>
      <c r="I377" s="354">
        <v>1</v>
      </c>
      <c r="J377" s="354">
        <v>1</v>
      </c>
      <c r="K377" s="354">
        <v>1</v>
      </c>
      <c r="L377" s="354">
        <v>1</v>
      </c>
      <c r="M377" s="354">
        <v>1</v>
      </c>
      <c r="N377" s="354">
        <v>1</v>
      </c>
      <c r="O377" s="408">
        <v>1</v>
      </c>
    </row>
    <row r="378" spans="1:15" ht="31.5" x14ac:dyDescent="0.25">
      <c r="A378" s="342" t="s">
        <v>70</v>
      </c>
      <c r="B378" s="687" t="s">
        <v>368</v>
      </c>
      <c r="C378" s="355">
        <v>1</v>
      </c>
      <c r="D378" s="395" t="s">
        <v>1259</v>
      </c>
      <c r="E378" s="355">
        <v>1</v>
      </c>
      <c r="F378" s="355">
        <v>1</v>
      </c>
      <c r="G378" s="355">
        <v>1</v>
      </c>
      <c r="H378" s="355">
        <v>0</v>
      </c>
      <c r="I378" s="355">
        <v>0</v>
      </c>
      <c r="J378" s="355">
        <v>0</v>
      </c>
      <c r="K378" s="355">
        <v>1</v>
      </c>
      <c r="L378" s="355">
        <v>1</v>
      </c>
      <c r="M378" s="355">
        <v>1</v>
      </c>
      <c r="N378" s="355">
        <v>1</v>
      </c>
      <c r="O378" s="692"/>
    </row>
    <row r="379" spans="1:15" x14ac:dyDescent="0.25">
      <c r="A379" s="829" t="s">
        <v>71</v>
      </c>
      <c r="B379" s="688" t="s">
        <v>554</v>
      </c>
      <c r="C379" s="689">
        <v>1</v>
      </c>
      <c r="D379" s="352" t="s">
        <v>1265</v>
      </c>
      <c r="E379" s="257">
        <v>1</v>
      </c>
      <c r="F379" s="257">
        <v>1</v>
      </c>
      <c r="G379" s="257">
        <v>1</v>
      </c>
      <c r="H379" s="257">
        <v>1</v>
      </c>
      <c r="I379" s="257">
        <v>1</v>
      </c>
      <c r="J379" s="257">
        <v>1</v>
      </c>
      <c r="K379" s="257">
        <v>1</v>
      </c>
      <c r="L379" s="257">
        <v>1</v>
      </c>
      <c r="M379" s="257">
        <v>1</v>
      </c>
      <c r="N379" s="257">
        <v>1</v>
      </c>
      <c r="O379" s="406" t="s">
        <v>555</v>
      </c>
    </row>
    <row r="380" spans="1:15" x14ac:dyDescent="0.25">
      <c r="A380" s="829"/>
      <c r="B380" s="352" t="s">
        <v>556</v>
      </c>
      <c r="C380" s="689">
        <v>1</v>
      </c>
      <c r="D380" s="352" t="s">
        <v>1265</v>
      </c>
      <c r="E380" s="257">
        <v>1</v>
      </c>
      <c r="F380" s="257">
        <v>1</v>
      </c>
      <c r="G380" s="257">
        <v>1</v>
      </c>
      <c r="H380" s="257">
        <v>1</v>
      </c>
      <c r="I380" s="257">
        <v>1</v>
      </c>
      <c r="J380" s="257">
        <v>1</v>
      </c>
      <c r="K380" s="257">
        <v>1</v>
      </c>
      <c r="L380" s="257">
        <v>1</v>
      </c>
      <c r="M380" s="257">
        <v>1</v>
      </c>
      <c r="N380" s="257">
        <v>1</v>
      </c>
      <c r="O380" s="406" t="s">
        <v>555</v>
      </c>
    </row>
    <row r="381" spans="1:15" x14ac:dyDescent="0.25">
      <c r="A381" s="829"/>
      <c r="B381" s="352" t="s">
        <v>329</v>
      </c>
      <c r="C381" s="689">
        <v>1</v>
      </c>
      <c r="D381" s="352" t="s">
        <v>1265</v>
      </c>
      <c r="E381" s="257">
        <v>1</v>
      </c>
      <c r="F381" s="257">
        <v>1</v>
      </c>
      <c r="G381" s="257">
        <v>1</v>
      </c>
      <c r="H381" s="257">
        <v>1</v>
      </c>
      <c r="I381" s="257">
        <v>1</v>
      </c>
      <c r="J381" s="257">
        <v>1</v>
      </c>
      <c r="K381" s="257">
        <v>1</v>
      </c>
      <c r="L381" s="257">
        <v>1</v>
      </c>
      <c r="M381" s="257">
        <v>1</v>
      </c>
      <c r="N381" s="257">
        <v>1</v>
      </c>
      <c r="O381" s="406" t="s">
        <v>555</v>
      </c>
    </row>
    <row r="382" spans="1:15" x14ac:dyDescent="0.25">
      <c r="A382" s="829"/>
      <c r="B382" s="352" t="s">
        <v>108</v>
      </c>
      <c r="C382" s="689">
        <v>1</v>
      </c>
      <c r="D382" s="352" t="s">
        <v>1265</v>
      </c>
      <c r="E382" s="257">
        <v>1</v>
      </c>
      <c r="F382" s="257">
        <v>1</v>
      </c>
      <c r="G382" s="257">
        <v>1</v>
      </c>
      <c r="H382" s="257">
        <v>1</v>
      </c>
      <c r="I382" s="257">
        <v>1</v>
      </c>
      <c r="J382" s="257">
        <v>1</v>
      </c>
      <c r="K382" s="257">
        <v>1</v>
      </c>
      <c r="L382" s="257">
        <v>1</v>
      </c>
      <c r="M382" s="257">
        <v>1</v>
      </c>
      <c r="N382" s="257">
        <v>1</v>
      </c>
      <c r="O382" s="406" t="s">
        <v>555</v>
      </c>
    </row>
    <row r="383" spans="1:15" ht="30" x14ac:dyDescent="0.25">
      <c r="A383" s="829" t="s">
        <v>72</v>
      </c>
      <c r="B383" s="351" t="s">
        <v>369</v>
      </c>
      <c r="C383" s="254">
        <v>1</v>
      </c>
      <c r="D383" s="351" t="s">
        <v>574</v>
      </c>
      <c r="E383" s="237">
        <v>1</v>
      </c>
      <c r="F383" s="237">
        <v>1</v>
      </c>
      <c r="G383" s="237">
        <v>1</v>
      </c>
      <c r="H383" s="237">
        <v>1</v>
      </c>
      <c r="I383" s="237">
        <v>1</v>
      </c>
      <c r="J383" s="237">
        <v>1</v>
      </c>
      <c r="K383" s="237">
        <v>1</v>
      </c>
      <c r="L383" s="237">
        <v>1</v>
      </c>
      <c r="M383" s="237">
        <v>1</v>
      </c>
      <c r="N383" s="237">
        <v>1</v>
      </c>
      <c r="O383" s="692"/>
    </row>
    <row r="384" spans="1:15" ht="30" x14ac:dyDescent="0.25">
      <c r="A384" s="829"/>
      <c r="B384" s="351" t="s">
        <v>370</v>
      </c>
      <c r="C384" s="254">
        <v>1</v>
      </c>
      <c r="D384" s="351" t="s">
        <v>574</v>
      </c>
      <c r="E384" s="237">
        <v>1</v>
      </c>
      <c r="F384" s="237">
        <v>1</v>
      </c>
      <c r="G384" s="237">
        <v>1</v>
      </c>
      <c r="H384" s="237">
        <v>1</v>
      </c>
      <c r="I384" s="237">
        <v>1</v>
      </c>
      <c r="J384" s="237">
        <v>1</v>
      </c>
      <c r="K384" s="237">
        <v>1</v>
      </c>
      <c r="L384" s="237">
        <v>1</v>
      </c>
      <c r="M384" s="237">
        <v>1</v>
      </c>
      <c r="N384" s="237">
        <v>1</v>
      </c>
      <c r="O384" s="692"/>
    </row>
    <row r="385" spans="1:15" ht="75" x14ac:dyDescent="0.25">
      <c r="A385" s="829"/>
      <c r="B385" s="351" t="s">
        <v>1280</v>
      </c>
      <c r="C385" s="254">
        <v>1</v>
      </c>
      <c r="D385" s="351" t="s">
        <v>1281</v>
      </c>
      <c r="E385" s="237"/>
      <c r="F385" s="237"/>
      <c r="G385" s="237"/>
      <c r="H385" s="237"/>
      <c r="I385" s="237"/>
      <c r="J385" s="237"/>
      <c r="K385" s="237"/>
      <c r="L385" s="237"/>
      <c r="M385" s="237">
        <v>1</v>
      </c>
      <c r="N385" s="354"/>
      <c r="O385" s="692"/>
    </row>
    <row r="386" spans="1:15" ht="90.75" thickBot="1" x14ac:dyDescent="0.3">
      <c r="A386" s="830"/>
      <c r="B386" s="423" t="s">
        <v>1282</v>
      </c>
      <c r="C386" s="280">
        <v>1</v>
      </c>
      <c r="D386" s="423" t="s">
        <v>1283</v>
      </c>
      <c r="E386" s="424"/>
      <c r="F386" s="424"/>
      <c r="G386" s="424"/>
      <c r="H386" s="424"/>
      <c r="I386" s="424"/>
      <c r="J386" s="424"/>
      <c r="K386" s="424"/>
      <c r="L386" s="424"/>
      <c r="M386" s="424">
        <v>1</v>
      </c>
      <c r="N386" s="693"/>
      <c r="O386" s="694"/>
    </row>
    <row r="388" spans="1:15" x14ac:dyDescent="0.25">
      <c r="A388" s="743" t="s">
        <v>1298</v>
      </c>
      <c r="B388" s="743"/>
      <c r="C388" s="743"/>
      <c r="D388" s="743"/>
      <c r="E388" s="743"/>
      <c r="F388" s="743"/>
      <c r="G388" s="743"/>
      <c r="H388" s="743"/>
      <c r="I388" s="743"/>
    </row>
  </sheetData>
  <mergeCells count="1245">
    <mergeCell ref="A45:A50"/>
    <mergeCell ref="A19:A27"/>
    <mergeCell ref="A28:A35"/>
    <mergeCell ref="A318:O318"/>
    <mergeCell ref="A343:O343"/>
    <mergeCell ref="A360:O360"/>
    <mergeCell ref="A36:A44"/>
    <mergeCell ref="A51:A55"/>
    <mergeCell ref="A56:A61"/>
    <mergeCell ref="A1:O1"/>
    <mergeCell ref="A3:A4"/>
    <mergeCell ref="B3:B4"/>
    <mergeCell ref="C3:C4"/>
    <mergeCell ref="D3:D4"/>
    <mergeCell ref="E3:O3"/>
    <mergeCell ref="A6:A18"/>
    <mergeCell ref="A5:O5"/>
    <mergeCell ref="A62:O62"/>
    <mergeCell ref="A73:O73"/>
    <mergeCell ref="A91:O91"/>
    <mergeCell ref="A102:O102"/>
    <mergeCell ref="A114:O114"/>
    <mergeCell ref="A104:A106"/>
    <mergeCell ref="A108:A109"/>
    <mergeCell ref="A111:A113"/>
    <mergeCell ref="A94:A95"/>
    <mergeCell ref="A96:A97"/>
    <mergeCell ref="A98:A99"/>
    <mergeCell ref="A100:A101"/>
    <mergeCell ref="A78:A84"/>
    <mergeCell ref="A85:A88"/>
    <mergeCell ref="A92:A93"/>
    <mergeCell ref="A64:A67"/>
    <mergeCell ref="A69:A70"/>
    <mergeCell ref="A74:A75"/>
    <mergeCell ref="L126:L127"/>
    <mergeCell ref="M126:M127"/>
    <mergeCell ref="N126:N127"/>
    <mergeCell ref="O126:O127"/>
    <mergeCell ref="F126:F127"/>
    <mergeCell ref="G126:G127"/>
    <mergeCell ref="H126:H127"/>
    <mergeCell ref="I126:I127"/>
    <mergeCell ref="J126:J127"/>
    <mergeCell ref="A120:A121"/>
    <mergeCell ref="C124:C125"/>
    <mergeCell ref="E124:E125"/>
    <mergeCell ref="F124:F125"/>
    <mergeCell ref="G124:G125"/>
    <mergeCell ref="H124:H125"/>
    <mergeCell ref="I124:I125"/>
    <mergeCell ref="J124:J125"/>
    <mergeCell ref="K124:K125"/>
    <mergeCell ref="L124:L125"/>
    <mergeCell ref="M124:M125"/>
    <mergeCell ref="N124:N125"/>
    <mergeCell ref="O124:O125"/>
    <mergeCell ref="E126:E127"/>
    <mergeCell ref="A123:O123"/>
    <mergeCell ref="M128:M129"/>
    <mergeCell ref="N128:N129"/>
    <mergeCell ref="O128:O129"/>
    <mergeCell ref="B130:B131"/>
    <mergeCell ref="C130:C131"/>
    <mergeCell ref="E130:E131"/>
    <mergeCell ref="F130:F131"/>
    <mergeCell ref="G130:G131"/>
    <mergeCell ref="H130:H131"/>
    <mergeCell ref="I130:I131"/>
    <mergeCell ref="J130:J131"/>
    <mergeCell ref="K130:K131"/>
    <mergeCell ref="L130:L131"/>
    <mergeCell ref="M130:M131"/>
    <mergeCell ref="N130:N131"/>
    <mergeCell ref="O130:O131"/>
    <mergeCell ref="H128:H129"/>
    <mergeCell ref="I128:I129"/>
    <mergeCell ref="J128:J129"/>
    <mergeCell ref="K128:K129"/>
    <mergeCell ref="L128:L129"/>
    <mergeCell ref="B128:B129"/>
    <mergeCell ref="C128:C129"/>
    <mergeCell ref="E128:E129"/>
    <mergeCell ref="F128:F129"/>
    <mergeCell ref="G128:G129"/>
    <mergeCell ref="M132:M133"/>
    <mergeCell ref="N132:N133"/>
    <mergeCell ref="O132:O133"/>
    <mergeCell ref="C134:C135"/>
    <mergeCell ref="E134:E135"/>
    <mergeCell ref="F134:F135"/>
    <mergeCell ref="G134:G135"/>
    <mergeCell ref="H134:H135"/>
    <mergeCell ref="I134:I135"/>
    <mergeCell ref="J134:J135"/>
    <mergeCell ref="K134:K135"/>
    <mergeCell ref="L134:L135"/>
    <mergeCell ref="M134:M135"/>
    <mergeCell ref="N134:N135"/>
    <mergeCell ref="O134:O135"/>
    <mergeCell ref="H132:H133"/>
    <mergeCell ref="I132:I133"/>
    <mergeCell ref="J132:J133"/>
    <mergeCell ref="K132:K133"/>
    <mergeCell ref="L132:L133"/>
    <mergeCell ref="C132:C133"/>
    <mergeCell ref="E132:E133"/>
    <mergeCell ref="F132:F133"/>
    <mergeCell ref="G132:G133"/>
    <mergeCell ref="O136:O137"/>
    <mergeCell ref="B138:B139"/>
    <mergeCell ref="C138:C139"/>
    <mergeCell ref="E138:E139"/>
    <mergeCell ref="F138:F139"/>
    <mergeCell ref="G138:G139"/>
    <mergeCell ref="H138:H139"/>
    <mergeCell ref="I138:I139"/>
    <mergeCell ref="J138:J139"/>
    <mergeCell ref="K138:K139"/>
    <mergeCell ref="L138:L139"/>
    <mergeCell ref="M138:M139"/>
    <mergeCell ref="N138:N139"/>
    <mergeCell ref="O138:O139"/>
    <mergeCell ref="J136:J137"/>
    <mergeCell ref="K136:K137"/>
    <mergeCell ref="L136:L137"/>
    <mergeCell ref="M136:M137"/>
    <mergeCell ref="N136:N137"/>
    <mergeCell ref="E136:E137"/>
    <mergeCell ref="F136:F137"/>
    <mergeCell ref="G136:G137"/>
    <mergeCell ref="H136:H137"/>
    <mergeCell ref="I136:I137"/>
    <mergeCell ref="N140:N142"/>
    <mergeCell ref="O140:O142"/>
    <mergeCell ref="D141:D142"/>
    <mergeCell ref="C143:C144"/>
    <mergeCell ref="E143:E144"/>
    <mergeCell ref="F143:F144"/>
    <mergeCell ref="G143:G144"/>
    <mergeCell ref="H143:H144"/>
    <mergeCell ref="I143:I144"/>
    <mergeCell ref="J143:J144"/>
    <mergeCell ref="K143:K144"/>
    <mergeCell ref="L143:L144"/>
    <mergeCell ref="M143:M144"/>
    <mergeCell ref="N143:N144"/>
    <mergeCell ref="O143:O144"/>
    <mergeCell ref="I140:I142"/>
    <mergeCell ref="J140:J142"/>
    <mergeCell ref="K140:K142"/>
    <mergeCell ref="L140:L142"/>
    <mergeCell ref="M140:M142"/>
    <mergeCell ref="C140:C142"/>
    <mergeCell ref="E140:E142"/>
    <mergeCell ref="F140:F142"/>
    <mergeCell ref="G140:G142"/>
    <mergeCell ref="H140:H142"/>
    <mergeCell ref="M145:M146"/>
    <mergeCell ref="N145:N146"/>
    <mergeCell ref="O145:O146"/>
    <mergeCell ref="B147:B148"/>
    <mergeCell ref="C147:C148"/>
    <mergeCell ref="E147:E148"/>
    <mergeCell ref="F147:F148"/>
    <mergeCell ref="G147:G148"/>
    <mergeCell ref="H147:H148"/>
    <mergeCell ref="I147:I148"/>
    <mergeCell ref="J147:J148"/>
    <mergeCell ref="K147:K148"/>
    <mergeCell ref="L147:L148"/>
    <mergeCell ref="M147:M148"/>
    <mergeCell ref="N147:N148"/>
    <mergeCell ref="O147:O148"/>
    <mergeCell ref="H145:H146"/>
    <mergeCell ref="I145:I146"/>
    <mergeCell ref="J145:J146"/>
    <mergeCell ref="K145:K146"/>
    <mergeCell ref="L145:L146"/>
    <mergeCell ref="B145:B146"/>
    <mergeCell ref="C145:C146"/>
    <mergeCell ref="E145:E146"/>
    <mergeCell ref="F145:F146"/>
    <mergeCell ref="G145:G146"/>
    <mergeCell ref="M149:M150"/>
    <mergeCell ref="N149:N150"/>
    <mergeCell ref="O149:O150"/>
    <mergeCell ref="C151:C152"/>
    <mergeCell ref="E151:E152"/>
    <mergeCell ref="F151:F152"/>
    <mergeCell ref="G151:G152"/>
    <mergeCell ref="H151:H152"/>
    <mergeCell ref="I151:I152"/>
    <mergeCell ref="J151:J152"/>
    <mergeCell ref="K151:K152"/>
    <mergeCell ref="L151:L152"/>
    <mergeCell ref="M151:M152"/>
    <mergeCell ref="N151:N152"/>
    <mergeCell ref="O151:O152"/>
    <mergeCell ref="H149:H150"/>
    <mergeCell ref="I149:I150"/>
    <mergeCell ref="J149:J150"/>
    <mergeCell ref="K149:K150"/>
    <mergeCell ref="L149:L150"/>
    <mergeCell ref="C149:C150"/>
    <mergeCell ref="E149:E150"/>
    <mergeCell ref="F149:F150"/>
    <mergeCell ref="G149:G150"/>
    <mergeCell ref="N153:N154"/>
    <mergeCell ref="O153:O154"/>
    <mergeCell ref="B155:B156"/>
    <mergeCell ref="C155:C156"/>
    <mergeCell ref="E155:E156"/>
    <mergeCell ref="F155:F156"/>
    <mergeCell ref="G155:G156"/>
    <mergeCell ref="H155:H156"/>
    <mergeCell ref="I155:I156"/>
    <mergeCell ref="J155:J156"/>
    <mergeCell ref="K155:K156"/>
    <mergeCell ref="L155:L156"/>
    <mergeCell ref="M155:M156"/>
    <mergeCell ref="N155:N156"/>
    <mergeCell ref="O155:O156"/>
    <mergeCell ref="I153:I154"/>
    <mergeCell ref="J153:J154"/>
    <mergeCell ref="K153:K154"/>
    <mergeCell ref="L153:L154"/>
    <mergeCell ref="M153:M154"/>
    <mergeCell ref="C153:C154"/>
    <mergeCell ref="E153:E154"/>
    <mergeCell ref="F153:F154"/>
    <mergeCell ref="G153:G154"/>
    <mergeCell ref="H153:H154"/>
    <mergeCell ref="M157:M158"/>
    <mergeCell ref="N157:N158"/>
    <mergeCell ref="O157:O158"/>
    <mergeCell ref="B159:B160"/>
    <mergeCell ref="C159:C160"/>
    <mergeCell ref="E159:E160"/>
    <mergeCell ref="F159:F160"/>
    <mergeCell ref="G159:G160"/>
    <mergeCell ref="H159:H160"/>
    <mergeCell ref="I159:I160"/>
    <mergeCell ref="J159:J160"/>
    <mergeCell ref="K159:K160"/>
    <mergeCell ref="L159:L160"/>
    <mergeCell ref="M159:M160"/>
    <mergeCell ref="N159:N160"/>
    <mergeCell ref="O159:O160"/>
    <mergeCell ref="H157:H158"/>
    <mergeCell ref="I157:I158"/>
    <mergeCell ref="J157:J158"/>
    <mergeCell ref="K157:K158"/>
    <mergeCell ref="L157:L158"/>
    <mergeCell ref="B157:B158"/>
    <mergeCell ref="C157:C158"/>
    <mergeCell ref="E157:E158"/>
    <mergeCell ref="F157:F158"/>
    <mergeCell ref="G157:G158"/>
    <mergeCell ref="M161:M162"/>
    <mergeCell ref="N161:N162"/>
    <mergeCell ref="O161:O162"/>
    <mergeCell ref="C163:C164"/>
    <mergeCell ref="E163:E164"/>
    <mergeCell ref="F163:F164"/>
    <mergeCell ref="G163:G164"/>
    <mergeCell ref="H163:H164"/>
    <mergeCell ref="I163:I164"/>
    <mergeCell ref="J163:J164"/>
    <mergeCell ref="K163:K164"/>
    <mergeCell ref="L163:L164"/>
    <mergeCell ref="M163:M164"/>
    <mergeCell ref="N163:N164"/>
    <mergeCell ref="O163:O164"/>
    <mergeCell ref="H161:H162"/>
    <mergeCell ref="I161:I162"/>
    <mergeCell ref="J161:J162"/>
    <mergeCell ref="K161:K162"/>
    <mergeCell ref="L161:L162"/>
    <mergeCell ref="C161:C162"/>
    <mergeCell ref="E161:E162"/>
    <mergeCell ref="F161:F162"/>
    <mergeCell ref="G161:G162"/>
    <mergeCell ref="N165:N166"/>
    <mergeCell ref="O165:O166"/>
    <mergeCell ref="B167:B168"/>
    <mergeCell ref="C167:C168"/>
    <mergeCell ref="E167:E168"/>
    <mergeCell ref="F167:F168"/>
    <mergeCell ref="G167:G168"/>
    <mergeCell ref="H167:H168"/>
    <mergeCell ref="I167:I168"/>
    <mergeCell ref="J167:J168"/>
    <mergeCell ref="K167:K168"/>
    <mergeCell ref="L167:L168"/>
    <mergeCell ref="M167:M168"/>
    <mergeCell ref="N167:N168"/>
    <mergeCell ref="O167:O168"/>
    <mergeCell ref="I165:I166"/>
    <mergeCell ref="J165:J166"/>
    <mergeCell ref="K165:K166"/>
    <mergeCell ref="L165:L166"/>
    <mergeCell ref="M165:M166"/>
    <mergeCell ref="C165:C166"/>
    <mergeCell ref="E165:E166"/>
    <mergeCell ref="F165:F166"/>
    <mergeCell ref="G165:G166"/>
    <mergeCell ref="H165:H166"/>
    <mergeCell ref="N169:N170"/>
    <mergeCell ref="O169:O170"/>
    <mergeCell ref="B171:B172"/>
    <mergeCell ref="C171:C172"/>
    <mergeCell ref="E171:E172"/>
    <mergeCell ref="F171:F172"/>
    <mergeCell ref="G171:G172"/>
    <mergeCell ref="H171:H172"/>
    <mergeCell ref="I171:I172"/>
    <mergeCell ref="J171:J172"/>
    <mergeCell ref="K171:K172"/>
    <mergeCell ref="L171:L172"/>
    <mergeCell ref="M171:M172"/>
    <mergeCell ref="N171:N172"/>
    <mergeCell ref="O171:O172"/>
    <mergeCell ref="I169:I170"/>
    <mergeCell ref="J169:J170"/>
    <mergeCell ref="K169:K170"/>
    <mergeCell ref="L169:L170"/>
    <mergeCell ref="M169:M170"/>
    <mergeCell ref="C169:C170"/>
    <mergeCell ref="E169:E170"/>
    <mergeCell ref="F169:F170"/>
    <mergeCell ref="G169:G170"/>
    <mergeCell ref="H169:H170"/>
    <mergeCell ref="I173:I174"/>
    <mergeCell ref="J173:J174"/>
    <mergeCell ref="K173:K174"/>
    <mergeCell ref="A124:A172"/>
    <mergeCell ref="C173:C174"/>
    <mergeCell ref="E173:E174"/>
    <mergeCell ref="F173:F174"/>
    <mergeCell ref="B179:B180"/>
    <mergeCell ref="C179:C180"/>
    <mergeCell ref="E179:E180"/>
    <mergeCell ref="F179:F180"/>
    <mergeCell ref="B186:B187"/>
    <mergeCell ref="C186:C187"/>
    <mergeCell ref="E186:E187"/>
    <mergeCell ref="F186:F187"/>
    <mergeCell ref="D189:D190"/>
    <mergeCell ref="B191:B192"/>
    <mergeCell ref="C191:C192"/>
    <mergeCell ref="B161:B162"/>
    <mergeCell ref="B149:B150"/>
    <mergeCell ref="B132:B133"/>
    <mergeCell ref="K126:K127"/>
    <mergeCell ref="B181:B182"/>
    <mergeCell ref="C181:C182"/>
    <mergeCell ref="E181:E182"/>
    <mergeCell ref="F181:F182"/>
    <mergeCell ref="G181:G182"/>
    <mergeCell ref="H181:H182"/>
    <mergeCell ref="I181:I182"/>
    <mergeCell ref="J181:J182"/>
    <mergeCell ref="K181:K182"/>
    <mergeCell ref="A173:A226"/>
    <mergeCell ref="O175:O176"/>
    <mergeCell ref="B177:B178"/>
    <mergeCell ref="C177:C178"/>
    <mergeCell ref="E177:E178"/>
    <mergeCell ref="F177:F178"/>
    <mergeCell ref="G177:G178"/>
    <mergeCell ref="H177:H178"/>
    <mergeCell ref="I177:I178"/>
    <mergeCell ref="J177:J178"/>
    <mergeCell ref="K177:K178"/>
    <mergeCell ref="L177:L178"/>
    <mergeCell ref="M177:M178"/>
    <mergeCell ref="N177:N178"/>
    <mergeCell ref="O177:O178"/>
    <mergeCell ref="L173:L174"/>
    <mergeCell ref="M173:M174"/>
    <mergeCell ref="N173:N174"/>
    <mergeCell ref="O173:O174"/>
    <mergeCell ref="B175:B176"/>
    <mergeCell ref="C175:C176"/>
    <mergeCell ref="E175:E176"/>
    <mergeCell ref="F175:F176"/>
    <mergeCell ref="G175:G176"/>
    <mergeCell ref="H175:H176"/>
    <mergeCell ref="I175:I176"/>
    <mergeCell ref="J175:J176"/>
    <mergeCell ref="K175:K176"/>
    <mergeCell ref="L175:L176"/>
    <mergeCell ref="M175:M176"/>
    <mergeCell ref="N175:N176"/>
    <mergeCell ref="G173:G174"/>
    <mergeCell ref="H173:H174"/>
    <mergeCell ref="L181:L182"/>
    <mergeCell ref="M181:M182"/>
    <mergeCell ref="N181:N182"/>
    <mergeCell ref="G179:G180"/>
    <mergeCell ref="H179:H180"/>
    <mergeCell ref="I179:I180"/>
    <mergeCell ref="J179:J180"/>
    <mergeCell ref="K179:K180"/>
    <mergeCell ref="O181:O182"/>
    <mergeCell ref="C183:C185"/>
    <mergeCell ref="E183:E185"/>
    <mergeCell ref="F183:F185"/>
    <mergeCell ref="G183:G185"/>
    <mergeCell ref="H183:H185"/>
    <mergeCell ref="I183:I185"/>
    <mergeCell ref="J183:J185"/>
    <mergeCell ref="K183:K185"/>
    <mergeCell ref="L183:L185"/>
    <mergeCell ref="M183:M185"/>
    <mergeCell ref="N183:N185"/>
    <mergeCell ref="O183:O185"/>
    <mergeCell ref="D184:D185"/>
    <mergeCell ref="L179:L180"/>
    <mergeCell ref="M179:M180"/>
    <mergeCell ref="N179:N180"/>
    <mergeCell ref="O179:O180"/>
    <mergeCell ref="L186:L187"/>
    <mergeCell ref="M186:M187"/>
    <mergeCell ref="N186:N187"/>
    <mergeCell ref="O186:O187"/>
    <mergeCell ref="C188:C190"/>
    <mergeCell ref="E188:E190"/>
    <mergeCell ref="F188:F190"/>
    <mergeCell ref="G188:G190"/>
    <mergeCell ref="H188:H190"/>
    <mergeCell ref="I188:I190"/>
    <mergeCell ref="J188:J190"/>
    <mergeCell ref="K188:K190"/>
    <mergeCell ref="L188:L190"/>
    <mergeCell ref="M188:M190"/>
    <mergeCell ref="N188:N190"/>
    <mergeCell ref="O188:O190"/>
    <mergeCell ref="G186:G187"/>
    <mergeCell ref="H186:H187"/>
    <mergeCell ref="I186:I187"/>
    <mergeCell ref="J186:J187"/>
    <mergeCell ref="K186:K187"/>
    <mergeCell ref="O191:O192"/>
    <mergeCell ref="B193:B194"/>
    <mergeCell ref="C193:C194"/>
    <mergeCell ref="E193:E194"/>
    <mergeCell ref="F193:F194"/>
    <mergeCell ref="G193:G194"/>
    <mergeCell ref="H193:H194"/>
    <mergeCell ref="I193:I194"/>
    <mergeCell ref="J193:J194"/>
    <mergeCell ref="K193:K194"/>
    <mergeCell ref="L193:L194"/>
    <mergeCell ref="M193:M194"/>
    <mergeCell ref="N193:N194"/>
    <mergeCell ref="O193:O194"/>
    <mergeCell ref="J191:J192"/>
    <mergeCell ref="K191:K192"/>
    <mergeCell ref="L191:L192"/>
    <mergeCell ref="M191:M192"/>
    <mergeCell ref="N191:N192"/>
    <mergeCell ref="E191:E192"/>
    <mergeCell ref="F191:F192"/>
    <mergeCell ref="G191:G192"/>
    <mergeCell ref="H191:H192"/>
    <mergeCell ref="I191:I192"/>
    <mergeCell ref="M195:M196"/>
    <mergeCell ref="N195:N196"/>
    <mergeCell ref="O195:O196"/>
    <mergeCell ref="B197:B198"/>
    <mergeCell ref="C197:C198"/>
    <mergeCell ref="E197:E198"/>
    <mergeCell ref="F197:F198"/>
    <mergeCell ref="G197:G198"/>
    <mergeCell ref="H197:H198"/>
    <mergeCell ref="I197:I198"/>
    <mergeCell ref="J197:J198"/>
    <mergeCell ref="K197:K198"/>
    <mergeCell ref="L197:L198"/>
    <mergeCell ref="M197:M198"/>
    <mergeCell ref="N197:N198"/>
    <mergeCell ref="O197:O198"/>
    <mergeCell ref="H195:H196"/>
    <mergeCell ref="I195:I196"/>
    <mergeCell ref="J195:J196"/>
    <mergeCell ref="K195:K196"/>
    <mergeCell ref="L195:L196"/>
    <mergeCell ref="B195:B196"/>
    <mergeCell ref="C195:C196"/>
    <mergeCell ref="E195:E196"/>
    <mergeCell ref="F195:F196"/>
    <mergeCell ref="G195:G196"/>
    <mergeCell ref="B203:B204"/>
    <mergeCell ref="C203:C204"/>
    <mergeCell ref="E203:E204"/>
    <mergeCell ref="F203:F204"/>
    <mergeCell ref="G203:G204"/>
    <mergeCell ref="M199:M200"/>
    <mergeCell ref="N199:N200"/>
    <mergeCell ref="O199:O200"/>
    <mergeCell ref="B201:B202"/>
    <mergeCell ref="C201:C202"/>
    <mergeCell ref="E201:E202"/>
    <mergeCell ref="F201:F202"/>
    <mergeCell ref="G201:G202"/>
    <mergeCell ref="H201:H202"/>
    <mergeCell ref="I201:I202"/>
    <mergeCell ref="J201:J202"/>
    <mergeCell ref="K201:K202"/>
    <mergeCell ref="L201:L202"/>
    <mergeCell ref="M201:M202"/>
    <mergeCell ref="N201:N202"/>
    <mergeCell ref="O201:O202"/>
    <mergeCell ref="H199:H200"/>
    <mergeCell ref="I199:I200"/>
    <mergeCell ref="J199:J200"/>
    <mergeCell ref="K199:K200"/>
    <mergeCell ref="L199:L200"/>
    <mergeCell ref="B199:B200"/>
    <mergeCell ref="C199:C200"/>
    <mergeCell ref="E199:E200"/>
    <mergeCell ref="F199:F200"/>
    <mergeCell ref="G199:G200"/>
    <mergeCell ref="M203:M204"/>
    <mergeCell ref="N203:N204"/>
    <mergeCell ref="O203:O204"/>
    <mergeCell ref="C205:C206"/>
    <mergeCell ref="E205:E206"/>
    <mergeCell ref="F205:F206"/>
    <mergeCell ref="G205:G206"/>
    <mergeCell ref="H205:H206"/>
    <mergeCell ref="I205:I206"/>
    <mergeCell ref="J205:J206"/>
    <mergeCell ref="K205:K206"/>
    <mergeCell ref="L205:L206"/>
    <mergeCell ref="M205:M206"/>
    <mergeCell ref="N205:N206"/>
    <mergeCell ref="O205:O206"/>
    <mergeCell ref="H203:H204"/>
    <mergeCell ref="I203:I204"/>
    <mergeCell ref="J203:J204"/>
    <mergeCell ref="K203:K204"/>
    <mergeCell ref="L203:L204"/>
    <mergeCell ref="M207:M208"/>
    <mergeCell ref="N207:N208"/>
    <mergeCell ref="O207:O208"/>
    <mergeCell ref="B209:B210"/>
    <mergeCell ref="C209:C210"/>
    <mergeCell ref="E209:E210"/>
    <mergeCell ref="F209:F210"/>
    <mergeCell ref="G209:G210"/>
    <mergeCell ref="H209:H210"/>
    <mergeCell ref="I209:I210"/>
    <mergeCell ref="J209:J210"/>
    <mergeCell ref="K209:K210"/>
    <mergeCell ref="L209:L210"/>
    <mergeCell ref="M209:M210"/>
    <mergeCell ref="N209:N210"/>
    <mergeCell ref="O209:O210"/>
    <mergeCell ref="H207:H208"/>
    <mergeCell ref="I207:I208"/>
    <mergeCell ref="J207:J208"/>
    <mergeCell ref="K207:K208"/>
    <mergeCell ref="L207:L208"/>
    <mergeCell ref="B207:B208"/>
    <mergeCell ref="C207:C208"/>
    <mergeCell ref="E207:E208"/>
    <mergeCell ref="F207:F208"/>
    <mergeCell ref="G207:G208"/>
    <mergeCell ref="M211:M212"/>
    <mergeCell ref="N211:N212"/>
    <mergeCell ref="O211:O212"/>
    <mergeCell ref="B213:B214"/>
    <mergeCell ref="C213:C214"/>
    <mergeCell ref="E213:E214"/>
    <mergeCell ref="F213:F214"/>
    <mergeCell ref="G213:G214"/>
    <mergeCell ref="H213:H214"/>
    <mergeCell ref="I213:I214"/>
    <mergeCell ref="J213:J214"/>
    <mergeCell ref="K213:K214"/>
    <mergeCell ref="L213:L214"/>
    <mergeCell ref="M213:M214"/>
    <mergeCell ref="N213:N214"/>
    <mergeCell ref="O213:O214"/>
    <mergeCell ref="H211:H212"/>
    <mergeCell ref="I211:I212"/>
    <mergeCell ref="J211:J212"/>
    <mergeCell ref="K211:K212"/>
    <mergeCell ref="L211:L212"/>
    <mergeCell ref="B211:B212"/>
    <mergeCell ref="C211:C212"/>
    <mergeCell ref="E211:E212"/>
    <mergeCell ref="F211:F212"/>
    <mergeCell ref="G211:G212"/>
    <mergeCell ref="N215:N216"/>
    <mergeCell ref="O215:O216"/>
    <mergeCell ref="C217:C218"/>
    <mergeCell ref="E217:E218"/>
    <mergeCell ref="F217:F218"/>
    <mergeCell ref="G217:G218"/>
    <mergeCell ref="H217:H218"/>
    <mergeCell ref="I217:I218"/>
    <mergeCell ref="J217:J218"/>
    <mergeCell ref="K217:K218"/>
    <mergeCell ref="L217:L218"/>
    <mergeCell ref="M217:M218"/>
    <mergeCell ref="N217:N218"/>
    <mergeCell ref="O217:O218"/>
    <mergeCell ref="I215:I216"/>
    <mergeCell ref="J215:J216"/>
    <mergeCell ref="K215:K216"/>
    <mergeCell ref="L215:L216"/>
    <mergeCell ref="M215:M216"/>
    <mergeCell ref="C215:C216"/>
    <mergeCell ref="E215:E216"/>
    <mergeCell ref="F215:F216"/>
    <mergeCell ref="G215:G216"/>
    <mergeCell ref="H215:H216"/>
    <mergeCell ref="O219:O220"/>
    <mergeCell ref="B221:B222"/>
    <mergeCell ref="C221:C222"/>
    <mergeCell ref="E221:E222"/>
    <mergeCell ref="F221:F222"/>
    <mergeCell ref="G221:G222"/>
    <mergeCell ref="H221:H222"/>
    <mergeCell ref="I221:I222"/>
    <mergeCell ref="J221:J222"/>
    <mergeCell ref="K221:K222"/>
    <mergeCell ref="L221:L222"/>
    <mergeCell ref="M221:M222"/>
    <mergeCell ref="N221:N222"/>
    <mergeCell ref="O221:O222"/>
    <mergeCell ref="I219:I220"/>
    <mergeCell ref="J219:J220"/>
    <mergeCell ref="K219:K220"/>
    <mergeCell ref="L219:L220"/>
    <mergeCell ref="M219:M220"/>
    <mergeCell ref="C219:C220"/>
    <mergeCell ref="E219:E220"/>
    <mergeCell ref="F219:F220"/>
    <mergeCell ref="G219:G220"/>
    <mergeCell ref="H219:H220"/>
    <mergeCell ref="N219:N220"/>
    <mergeCell ref="M223:M224"/>
    <mergeCell ref="N223:N224"/>
    <mergeCell ref="O223:O224"/>
    <mergeCell ref="B225:B226"/>
    <mergeCell ref="C225:C226"/>
    <mergeCell ref="E225:E226"/>
    <mergeCell ref="F225:F226"/>
    <mergeCell ref="G225:G226"/>
    <mergeCell ref="H225:H226"/>
    <mergeCell ref="I225:I226"/>
    <mergeCell ref="J225:J226"/>
    <mergeCell ref="K225:K226"/>
    <mergeCell ref="L225:L226"/>
    <mergeCell ref="M225:M226"/>
    <mergeCell ref="N225:N226"/>
    <mergeCell ref="O225:O226"/>
    <mergeCell ref="H223:H224"/>
    <mergeCell ref="I223:I224"/>
    <mergeCell ref="J223:J224"/>
    <mergeCell ref="K223:K224"/>
    <mergeCell ref="L223:L224"/>
    <mergeCell ref="B223:B224"/>
    <mergeCell ref="C223:C224"/>
    <mergeCell ref="E223:E224"/>
    <mergeCell ref="F223:F224"/>
    <mergeCell ref="G223:G224"/>
    <mergeCell ref="O227:O228"/>
    <mergeCell ref="C229:C230"/>
    <mergeCell ref="E229:E230"/>
    <mergeCell ref="F229:F230"/>
    <mergeCell ref="G229:G230"/>
    <mergeCell ref="H229:H230"/>
    <mergeCell ref="I229:I230"/>
    <mergeCell ref="J229:J230"/>
    <mergeCell ref="K229:K230"/>
    <mergeCell ref="L229:L230"/>
    <mergeCell ref="M229:M230"/>
    <mergeCell ref="N229:N230"/>
    <mergeCell ref="O229:O230"/>
    <mergeCell ref="H227:H228"/>
    <mergeCell ref="I227:I228"/>
    <mergeCell ref="J227:J228"/>
    <mergeCell ref="K227:K228"/>
    <mergeCell ref="L227:L228"/>
    <mergeCell ref="C227:C228"/>
    <mergeCell ref="E227:E228"/>
    <mergeCell ref="F227:F228"/>
    <mergeCell ref="G227:G228"/>
    <mergeCell ref="M227:M228"/>
    <mergeCell ref="N227:N228"/>
    <mergeCell ref="C235:C236"/>
    <mergeCell ref="E235:E236"/>
    <mergeCell ref="F235:F236"/>
    <mergeCell ref="G235:G236"/>
    <mergeCell ref="H235:H236"/>
    <mergeCell ref="N231:N232"/>
    <mergeCell ref="O231:O232"/>
    <mergeCell ref="C233:C234"/>
    <mergeCell ref="E233:E234"/>
    <mergeCell ref="F233:F234"/>
    <mergeCell ref="G233:G234"/>
    <mergeCell ref="H233:H234"/>
    <mergeCell ref="I233:I234"/>
    <mergeCell ref="J233:J234"/>
    <mergeCell ref="K233:K234"/>
    <mergeCell ref="L233:L234"/>
    <mergeCell ref="M233:M234"/>
    <mergeCell ref="N233:N234"/>
    <mergeCell ref="O233:O234"/>
    <mergeCell ref="I231:I232"/>
    <mergeCell ref="J231:J232"/>
    <mergeCell ref="K231:K232"/>
    <mergeCell ref="L231:L232"/>
    <mergeCell ref="M231:M232"/>
    <mergeCell ref="C231:C232"/>
    <mergeCell ref="E231:E232"/>
    <mergeCell ref="F231:F232"/>
    <mergeCell ref="G231:G232"/>
    <mergeCell ref="H231:H232"/>
    <mergeCell ref="N235:N236"/>
    <mergeCell ref="O235:O236"/>
    <mergeCell ref="E237:E238"/>
    <mergeCell ref="F237:F238"/>
    <mergeCell ref="G237:G238"/>
    <mergeCell ref="H237:H238"/>
    <mergeCell ref="I237:I238"/>
    <mergeCell ref="J237:J238"/>
    <mergeCell ref="K237:K238"/>
    <mergeCell ref="L237:L238"/>
    <mergeCell ref="M237:M238"/>
    <mergeCell ref="N237:N238"/>
    <mergeCell ref="O237:O238"/>
    <mergeCell ref="I235:I236"/>
    <mergeCell ref="J235:J236"/>
    <mergeCell ref="K235:K236"/>
    <mergeCell ref="L235:L236"/>
    <mergeCell ref="M235:M236"/>
    <mergeCell ref="N239:N240"/>
    <mergeCell ref="O239:O240"/>
    <mergeCell ref="C241:C242"/>
    <mergeCell ref="E241:E242"/>
    <mergeCell ref="F241:F242"/>
    <mergeCell ref="G241:G242"/>
    <mergeCell ref="H241:H242"/>
    <mergeCell ref="I241:I242"/>
    <mergeCell ref="J241:J242"/>
    <mergeCell ref="K241:K242"/>
    <mergeCell ref="L241:L242"/>
    <mergeCell ref="M241:M242"/>
    <mergeCell ref="N241:N242"/>
    <mergeCell ref="O241:O242"/>
    <mergeCell ref="I239:I240"/>
    <mergeCell ref="J239:J240"/>
    <mergeCell ref="K239:K240"/>
    <mergeCell ref="L239:L240"/>
    <mergeCell ref="M239:M240"/>
    <mergeCell ref="C239:C240"/>
    <mergeCell ref="E239:E240"/>
    <mergeCell ref="F239:F240"/>
    <mergeCell ref="G239:G240"/>
    <mergeCell ref="H239:H240"/>
    <mergeCell ref="N243:N244"/>
    <mergeCell ref="O243:O244"/>
    <mergeCell ref="C245:C246"/>
    <mergeCell ref="E245:E246"/>
    <mergeCell ref="F245:F246"/>
    <mergeCell ref="G245:G246"/>
    <mergeCell ref="H245:H246"/>
    <mergeCell ref="I245:I246"/>
    <mergeCell ref="J245:J246"/>
    <mergeCell ref="K245:K246"/>
    <mergeCell ref="L245:L246"/>
    <mergeCell ref="M245:M246"/>
    <mergeCell ref="N245:N246"/>
    <mergeCell ref="O245:O246"/>
    <mergeCell ref="I243:I244"/>
    <mergeCell ref="J243:J244"/>
    <mergeCell ref="K243:K244"/>
    <mergeCell ref="L243:L244"/>
    <mergeCell ref="M243:M244"/>
    <mergeCell ref="C243:C244"/>
    <mergeCell ref="E243:E244"/>
    <mergeCell ref="F243:F244"/>
    <mergeCell ref="G243:G244"/>
    <mergeCell ref="H243:H244"/>
    <mergeCell ref="N247:N248"/>
    <mergeCell ref="O247:O248"/>
    <mergeCell ref="C249:C250"/>
    <mergeCell ref="E249:E250"/>
    <mergeCell ref="F249:F250"/>
    <mergeCell ref="G249:G250"/>
    <mergeCell ref="H249:H250"/>
    <mergeCell ref="I249:I250"/>
    <mergeCell ref="J249:J250"/>
    <mergeCell ref="K249:K250"/>
    <mergeCell ref="L249:L250"/>
    <mergeCell ref="M249:M250"/>
    <mergeCell ref="N249:N250"/>
    <mergeCell ref="O249:O250"/>
    <mergeCell ref="I247:I248"/>
    <mergeCell ref="J247:J248"/>
    <mergeCell ref="K247:K248"/>
    <mergeCell ref="L247:L248"/>
    <mergeCell ref="M247:M248"/>
    <mergeCell ref="C247:C248"/>
    <mergeCell ref="E247:E248"/>
    <mergeCell ref="F247:F248"/>
    <mergeCell ref="G247:G248"/>
    <mergeCell ref="H247:H248"/>
    <mergeCell ref="N251:N252"/>
    <mergeCell ref="O251:O252"/>
    <mergeCell ref="C253:C254"/>
    <mergeCell ref="E253:E254"/>
    <mergeCell ref="F253:F254"/>
    <mergeCell ref="G253:G254"/>
    <mergeCell ref="H253:H254"/>
    <mergeCell ref="I253:I254"/>
    <mergeCell ref="J253:J254"/>
    <mergeCell ref="K253:K254"/>
    <mergeCell ref="L253:L254"/>
    <mergeCell ref="M253:M254"/>
    <mergeCell ref="N253:N254"/>
    <mergeCell ref="O253:O254"/>
    <mergeCell ref="I251:I252"/>
    <mergeCell ref="J251:J252"/>
    <mergeCell ref="K251:K252"/>
    <mergeCell ref="L251:L252"/>
    <mergeCell ref="M251:M252"/>
    <mergeCell ref="C251:C252"/>
    <mergeCell ref="E251:E252"/>
    <mergeCell ref="F251:F252"/>
    <mergeCell ref="G251:G252"/>
    <mergeCell ref="H251:H252"/>
    <mergeCell ref="N255:N256"/>
    <mergeCell ref="O255:O256"/>
    <mergeCell ref="C257:C258"/>
    <mergeCell ref="E257:E258"/>
    <mergeCell ref="F257:F258"/>
    <mergeCell ref="G257:G258"/>
    <mergeCell ref="H257:H258"/>
    <mergeCell ref="I257:I258"/>
    <mergeCell ref="J257:J258"/>
    <mergeCell ref="K257:K258"/>
    <mergeCell ref="L257:L258"/>
    <mergeCell ref="M257:M258"/>
    <mergeCell ref="N257:N258"/>
    <mergeCell ref="O257:O258"/>
    <mergeCell ref="I255:I256"/>
    <mergeCell ref="J255:J256"/>
    <mergeCell ref="K255:K256"/>
    <mergeCell ref="L255:L256"/>
    <mergeCell ref="M255:M256"/>
    <mergeCell ref="C255:C256"/>
    <mergeCell ref="E255:E256"/>
    <mergeCell ref="F255:F256"/>
    <mergeCell ref="G255:G256"/>
    <mergeCell ref="H255:H256"/>
    <mergeCell ref="L263:L264"/>
    <mergeCell ref="M263:M264"/>
    <mergeCell ref="C263:C264"/>
    <mergeCell ref="E263:E264"/>
    <mergeCell ref="F263:F264"/>
    <mergeCell ref="G263:G264"/>
    <mergeCell ref="H263:H264"/>
    <mergeCell ref="N259:N260"/>
    <mergeCell ref="O259:O260"/>
    <mergeCell ref="C261:C262"/>
    <mergeCell ref="E261:E262"/>
    <mergeCell ref="F261:F262"/>
    <mergeCell ref="G261:G262"/>
    <mergeCell ref="H261:H262"/>
    <mergeCell ref="I261:I262"/>
    <mergeCell ref="J261:J262"/>
    <mergeCell ref="K261:K262"/>
    <mergeCell ref="L261:L262"/>
    <mergeCell ref="M261:M262"/>
    <mergeCell ref="N261:N262"/>
    <mergeCell ref="O261:O262"/>
    <mergeCell ref="I259:I260"/>
    <mergeCell ref="J259:J260"/>
    <mergeCell ref="K259:K260"/>
    <mergeCell ref="L259:L260"/>
    <mergeCell ref="M259:M260"/>
    <mergeCell ref="C259:C260"/>
    <mergeCell ref="E259:E260"/>
    <mergeCell ref="F259:F260"/>
    <mergeCell ref="G259:G260"/>
    <mergeCell ref="H259:H260"/>
    <mergeCell ref="B257:B258"/>
    <mergeCell ref="B259:B260"/>
    <mergeCell ref="B263:B264"/>
    <mergeCell ref="B265:B266"/>
    <mergeCell ref="A227:A266"/>
    <mergeCell ref="B247:B248"/>
    <mergeCell ref="B249:B250"/>
    <mergeCell ref="B251:B252"/>
    <mergeCell ref="B253:B254"/>
    <mergeCell ref="B255:B256"/>
    <mergeCell ref="B229:B230"/>
    <mergeCell ref="B231:B232"/>
    <mergeCell ref="B233:B234"/>
    <mergeCell ref="B235:B236"/>
    <mergeCell ref="B245:B246"/>
    <mergeCell ref="N263:N264"/>
    <mergeCell ref="O263:O264"/>
    <mergeCell ref="C265:C266"/>
    <mergeCell ref="E265:E266"/>
    <mergeCell ref="F265:F266"/>
    <mergeCell ref="G265:G266"/>
    <mergeCell ref="H265:H266"/>
    <mergeCell ref="I265:I266"/>
    <mergeCell ref="J265:J266"/>
    <mergeCell ref="K265:K266"/>
    <mergeCell ref="L265:L266"/>
    <mergeCell ref="M265:M266"/>
    <mergeCell ref="N265:N266"/>
    <mergeCell ref="O265:O266"/>
    <mergeCell ref="I263:I264"/>
    <mergeCell ref="J263:J264"/>
    <mergeCell ref="K263:K264"/>
    <mergeCell ref="N267:N268"/>
    <mergeCell ref="O267:O268"/>
    <mergeCell ref="B269:B270"/>
    <mergeCell ref="C269:C270"/>
    <mergeCell ref="E269:E270"/>
    <mergeCell ref="F269:F270"/>
    <mergeCell ref="G269:G270"/>
    <mergeCell ref="H269:H270"/>
    <mergeCell ref="I269:I270"/>
    <mergeCell ref="J269:J270"/>
    <mergeCell ref="K269:K270"/>
    <mergeCell ref="L269:L270"/>
    <mergeCell ref="M269:M270"/>
    <mergeCell ref="N269:N270"/>
    <mergeCell ref="O269:O270"/>
    <mergeCell ref="I267:I268"/>
    <mergeCell ref="J267:J268"/>
    <mergeCell ref="K267:K268"/>
    <mergeCell ref="L267:L268"/>
    <mergeCell ref="M267:M268"/>
    <mergeCell ref="C267:C268"/>
    <mergeCell ref="E267:E268"/>
    <mergeCell ref="F267:F268"/>
    <mergeCell ref="G267:G268"/>
    <mergeCell ref="H267:H268"/>
    <mergeCell ref="M271:M272"/>
    <mergeCell ref="N271:N272"/>
    <mergeCell ref="O271:O272"/>
    <mergeCell ref="B273:B274"/>
    <mergeCell ref="C273:C274"/>
    <mergeCell ref="E273:E274"/>
    <mergeCell ref="F273:F274"/>
    <mergeCell ref="G273:G274"/>
    <mergeCell ref="H273:H274"/>
    <mergeCell ref="I273:I274"/>
    <mergeCell ref="J273:J274"/>
    <mergeCell ref="K273:K274"/>
    <mergeCell ref="L273:L274"/>
    <mergeCell ref="M273:M274"/>
    <mergeCell ref="N273:N274"/>
    <mergeCell ref="O273:O274"/>
    <mergeCell ref="H271:H272"/>
    <mergeCell ref="I271:I272"/>
    <mergeCell ref="J271:J272"/>
    <mergeCell ref="K271:K272"/>
    <mergeCell ref="L271:L272"/>
    <mergeCell ref="B271:B272"/>
    <mergeCell ref="C271:C272"/>
    <mergeCell ref="E271:E272"/>
    <mergeCell ref="F271:F272"/>
    <mergeCell ref="G271:G272"/>
    <mergeCell ref="N275:N276"/>
    <mergeCell ref="O275:O276"/>
    <mergeCell ref="B277:B278"/>
    <mergeCell ref="C277:C278"/>
    <mergeCell ref="E277:E278"/>
    <mergeCell ref="F277:F278"/>
    <mergeCell ref="G277:G278"/>
    <mergeCell ref="H277:H278"/>
    <mergeCell ref="I277:I278"/>
    <mergeCell ref="J277:J278"/>
    <mergeCell ref="K277:K278"/>
    <mergeCell ref="L277:L278"/>
    <mergeCell ref="M277:M278"/>
    <mergeCell ref="N277:N278"/>
    <mergeCell ref="O277:O278"/>
    <mergeCell ref="I275:I276"/>
    <mergeCell ref="J275:J276"/>
    <mergeCell ref="K275:K276"/>
    <mergeCell ref="L275:L276"/>
    <mergeCell ref="M275:M276"/>
    <mergeCell ref="C275:C276"/>
    <mergeCell ref="E275:E276"/>
    <mergeCell ref="F275:F276"/>
    <mergeCell ref="G275:G276"/>
    <mergeCell ref="H275:H276"/>
    <mergeCell ref="C284:C285"/>
    <mergeCell ref="E284:E285"/>
    <mergeCell ref="C286:C287"/>
    <mergeCell ref="E286:E287"/>
    <mergeCell ref="F286:F287"/>
    <mergeCell ref="N279:N281"/>
    <mergeCell ref="O279:O281"/>
    <mergeCell ref="D280:D281"/>
    <mergeCell ref="C282:C283"/>
    <mergeCell ref="E282:E283"/>
    <mergeCell ref="F282:F283"/>
    <mergeCell ref="G282:G283"/>
    <mergeCell ref="H282:H283"/>
    <mergeCell ref="I282:I283"/>
    <mergeCell ref="J282:J283"/>
    <mergeCell ref="K282:K283"/>
    <mergeCell ref="L282:L283"/>
    <mergeCell ref="M282:M283"/>
    <mergeCell ref="N282:N283"/>
    <mergeCell ref="O282:O283"/>
    <mergeCell ref="I279:I281"/>
    <mergeCell ref="J279:J281"/>
    <mergeCell ref="K279:K281"/>
    <mergeCell ref="L279:L281"/>
    <mergeCell ref="M279:M281"/>
    <mergeCell ref="C279:C281"/>
    <mergeCell ref="E279:E281"/>
    <mergeCell ref="F279:F281"/>
    <mergeCell ref="G279:G281"/>
    <mergeCell ref="H279:H281"/>
    <mergeCell ref="B288:B289"/>
    <mergeCell ref="C288:C289"/>
    <mergeCell ref="E288:E289"/>
    <mergeCell ref="F288:F289"/>
    <mergeCell ref="G288:G289"/>
    <mergeCell ref="H288:H289"/>
    <mergeCell ref="I288:I289"/>
    <mergeCell ref="J288:J289"/>
    <mergeCell ref="K288:K289"/>
    <mergeCell ref="L288:L289"/>
    <mergeCell ref="M288:M289"/>
    <mergeCell ref="N288:N289"/>
    <mergeCell ref="G286:G287"/>
    <mergeCell ref="H286:H287"/>
    <mergeCell ref="I286:I287"/>
    <mergeCell ref="J286:J287"/>
    <mergeCell ref="K286:K287"/>
    <mergeCell ref="O288:O289"/>
    <mergeCell ref="C290:C291"/>
    <mergeCell ref="E290:E291"/>
    <mergeCell ref="F290:F291"/>
    <mergeCell ref="G290:G291"/>
    <mergeCell ref="H290:H291"/>
    <mergeCell ref="I290:I291"/>
    <mergeCell ref="J290:J291"/>
    <mergeCell ref="K290:K291"/>
    <mergeCell ref="L290:L291"/>
    <mergeCell ref="M290:M291"/>
    <mergeCell ref="N290:N291"/>
    <mergeCell ref="O290:O291"/>
    <mergeCell ref="L286:L287"/>
    <mergeCell ref="M286:M287"/>
    <mergeCell ref="N286:N287"/>
    <mergeCell ref="O286:O287"/>
    <mergeCell ref="M292:M293"/>
    <mergeCell ref="N292:N293"/>
    <mergeCell ref="O292:O293"/>
    <mergeCell ref="B294:B295"/>
    <mergeCell ref="C294:C295"/>
    <mergeCell ref="E294:E295"/>
    <mergeCell ref="F294:F295"/>
    <mergeCell ref="G294:G295"/>
    <mergeCell ref="H294:H295"/>
    <mergeCell ref="I294:I295"/>
    <mergeCell ref="J294:J295"/>
    <mergeCell ref="K294:K295"/>
    <mergeCell ref="L294:L295"/>
    <mergeCell ref="M294:M295"/>
    <mergeCell ref="N294:N295"/>
    <mergeCell ref="O294:O295"/>
    <mergeCell ref="H292:H293"/>
    <mergeCell ref="I292:I293"/>
    <mergeCell ref="J292:J293"/>
    <mergeCell ref="K292:K293"/>
    <mergeCell ref="L292:L293"/>
    <mergeCell ref="B292:B293"/>
    <mergeCell ref="C292:C293"/>
    <mergeCell ref="E292:E293"/>
    <mergeCell ref="F292:F293"/>
    <mergeCell ref="G292:G293"/>
    <mergeCell ref="N296:N297"/>
    <mergeCell ref="O296:O297"/>
    <mergeCell ref="C298:C299"/>
    <mergeCell ref="E298:E299"/>
    <mergeCell ref="F298:F299"/>
    <mergeCell ref="G298:G299"/>
    <mergeCell ref="H298:H299"/>
    <mergeCell ref="I298:I299"/>
    <mergeCell ref="J298:J299"/>
    <mergeCell ref="K298:K299"/>
    <mergeCell ref="L298:L299"/>
    <mergeCell ref="M298:M299"/>
    <mergeCell ref="N298:N299"/>
    <mergeCell ref="O298:O299"/>
    <mergeCell ref="I296:I297"/>
    <mergeCell ref="J296:J297"/>
    <mergeCell ref="K296:K297"/>
    <mergeCell ref="L296:L297"/>
    <mergeCell ref="M296:M297"/>
    <mergeCell ref="C296:C297"/>
    <mergeCell ref="E296:E297"/>
    <mergeCell ref="F296:F297"/>
    <mergeCell ref="G296:G297"/>
    <mergeCell ref="H296:H297"/>
    <mergeCell ref="M300:M301"/>
    <mergeCell ref="N300:N301"/>
    <mergeCell ref="O300:O301"/>
    <mergeCell ref="B302:B303"/>
    <mergeCell ref="C302:C303"/>
    <mergeCell ref="E302:E303"/>
    <mergeCell ref="F302:F303"/>
    <mergeCell ref="G302:G303"/>
    <mergeCell ref="H302:H303"/>
    <mergeCell ref="I302:I303"/>
    <mergeCell ref="J302:J303"/>
    <mergeCell ref="K302:K303"/>
    <mergeCell ref="L302:L303"/>
    <mergeCell ref="M302:M303"/>
    <mergeCell ref="N302:N303"/>
    <mergeCell ref="O302:O303"/>
    <mergeCell ref="H300:H301"/>
    <mergeCell ref="I300:I301"/>
    <mergeCell ref="J300:J301"/>
    <mergeCell ref="K300:K301"/>
    <mergeCell ref="L300:L301"/>
    <mergeCell ref="B300:B301"/>
    <mergeCell ref="C300:C301"/>
    <mergeCell ref="E300:E301"/>
    <mergeCell ref="F300:F301"/>
    <mergeCell ref="G300:G301"/>
    <mergeCell ref="M304:M305"/>
    <mergeCell ref="N304:N305"/>
    <mergeCell ref="O304:O305"/>
    <mergeCell ref="B306:B307"/>
    <mergeCell ref="C306:C307"/>
    <mergeCell ref="E306:E307"/>
    <mergeCell ref="F306:F307"/>
    <mergeCell ref="G306:G307"/>
    <mergeCell ref="H306:H307"/>
    <mergeCell ref="I306:I307"/>
    <mergeCell ref="J306:J307"/>
    <mergeCell ref="K306:K307"/>
    <mergeCell ref="L306:L307"/>
    <mergeCell ref="M306:M307"/>
    <mergeCell ref="N306:N307"/>
    <mergeCell ref="O306:O307"/>
    <mergeCell ref="H304:H305"/>
    <mergeCell ref="I304:I305"/>
    <mergeCell ref="J304:J305"/>
    <mergeCell ref="K304:K305"/>
    <mergeCell ref="L304:L305"/>
    <mergeCell ref="B304:B305"/>
    <mergeCell ref="C304:C305"/>
    <mergeCell ref="E304:E305"/>
    <mergeCell ref="F304:F305"/>
    <mergeCell ref="G304:G305"/>
    <mergeCell ref="N308:N309"/>
    <mergeCell ref="O308:O309"/>
    <mergeCell ref="C310:C311"/>
    <mergeCell ref="E310:E311"/>
    <mergeCell ref="F310:F311"/>
    <mergeCell ref="G310:G311"/>
    <mergeCell ref="H310:H311"/>
    <mergeCell ref="I310:I311"/>
    <mergeCell ref="J310:J311"/>
    <mergeCell ref="K310:K311"/>
    <mergeCell ref="L310:L311"/>
    <mergeCell ref="M310:M311"/>
    <mergeCell ref="N310:N311"/>
    <mergeCell ref="O310:O311"/>
    <mergeCell ref="I308:I309"/>
    <mergeCell ref="J308:J309"/>
    <mergeCell ref="K308:K309"/>
    <mergeCell ref="L308:L309"/>
    <mergeCell ref="M308:M309"/>
    <mergeCell ref="C308:C309"/>
    <mergeCell ref="E308:E309"/>
    <mergeCell ref="F308:F309"/>
    <mergeCell ref="G308:G309"/>
    <mergeCell ref="H308:H309"/>
    <mergeCell ref="E314:E315"/>
    <mergeCell ref="F314:F315"/>
    <mergeCell ref="G314:G315"/>
    <mergeCell ref="H314:H315"/>
    <mergeCell ref="I314:I315"/>
    <mergeCell ref="J314:J315"/>
    <mergeCell ref="K314:K315"/>
    <mergeCell ref="L314:L315"/>
    <mergeCell ref="M314:M315"/>
    <mergeCell ref="N314:N315"/>
    <mergeCell ref="O314:O315"/>
    <mergeCell ref="I312:I313"/>
    <mergeCell ref="J312:J313"/>
    <mergeCell ref="K312:K313"/>
    <mergeCell ref="L312:L313"/>
    <mergeCell ref="M312:M313"/>
    <mergeCell ref="C312:C313"/>
    <mergeCell ref="E312:E313"/>
    <mergeCell ref="F312:F313"/>
    <mergeCell ref="G312:G313"/>
    <mergeCell ref="H312:H313"/>
    <mergeCell ref="A388:I388"/>
    <mergeCell ref="A368:A369"/>
    <mergeCell ref="A371:A376"/>
    <mergeCell ref="A379:A382"/>
    <mergeCell ref="A383:A386"/>
    <mergeCell ref="A348:A349"/>
    <mergeCell ref="A350:A355"/>
    <mergeCell ref="A356:A357"/>
    <mergeCell ref="A361:A367"/>
    <mergeCell ref="A344:A347"/>
    <mergeCell ref="A319:A327"/>
    <mergeCell ref="A328:A335"/>
    <mergeCell ref="A336:A340"/>
    <mergeCell ref="A341:A342"/>
    <mergeCell ref="M316:M317"/>
    <mergeCell ref="N316:N317"/>
    <mergeCell ref="O316:O317"/>
    <mergeCell ref="A267:A317"/>
    <mergeCell ref="H316:H317"/>
    <mergeCell ref="I316:I317"/>
    <mergeCell ref="J316:J317"/>
    <mergeCell ref="K316:K317"/>
    <mergeCell ref="L316:L317"/>
    <mergeCell ref="B316:B317"/>
    <mergeCell ref="C316:C317"/>
    <mergeCell ref="E316:E317"/>
    <mergeCell ref="F316:F317"/>
    <mergeCell ref="G316:G317"/>
    <mergeCell ref="N312:N313"/>
    <mergeCell ref="O312:O313"/>
    <mergeCell ref="B314:B315"/>
    <mergeCell ref="C314:C315"/>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vt:i4>
      </vt:variant>
    </vt:vector>
  </HeadingPairs>
  <TitlesOfParts>
    <vt:vector size="12" baseType="lpstr">
      <vt:lpstr>0 lapas</vt:lpstr>
      <vt:lpstr>1 lapas</vt:lpstr>
      <vt:lpstr>2 lapas</vt:lpstr>
      <vt:lpstr>3 lapas</vt:lpstr>
      <vt:lpstr>4 lapas</vt:lpstr>
      <vt:lpstr>5 lapas</vt:lpstr>
      <vt:lpstr>6 lapas</vt:lpstr>
      <vt:lpstr>7 lapas</vt:lpstr>
      <vt:lpstr>8 lapas</vt:lpstr>
      <vt:lpstr>9 lapas</vt:lpstr>
      <vt:lpstr>Lapas2</vt:lpstr>
      <vt:lpstr>'3 lapas'!Print_Area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Stulgytė</dc:creator>
  <cp:lastModifiedBy>Ieva Stulgytė</cp:lastModifiedBy>
  <dcterms:created xsi:type="dcterms:W3CDTF">2015-07-20T10:45:38Z</dcterms:created>
  <dcterms:modified xsi:type="dcterms:W3CDTF">2019-03-27T08:30:42Z</dcterms:modified>
</cp:coreProperties>
</file>